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46" documentId="120_S{2AC9BD13-BADA-5192-A53E-5A8FF88502F6}" xr6:coauthVersionLast="47" xr6:coauthVersionMax="47" xr10:uidLastSave="{B3380621-1036-4FB8-A21A-22B9D02EEA08}"/>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L9" i="4"/>
  <c r="J6" i="4"/>
  <c r="J7" i="4"/>
  <c r="J8" i="4"/>
  <c r="J9" i="4"/>
  <c r="I3" i="4"/>
  <c r="I4" i="4"/>
  <c r="I5" i="4"/>
  <c r="I6" i="4"/>
  <c r="I7" i="4"/>
  <c r="I8" i="4"/>
  <c r="I9" i="4"/>
  <c r="G3" i="4"/>
  <c r="G4" i="4"/>
  <c r="G5" i="4"/>
  <c r="G6" i="4"/>
  <c r="G7" i="4"/>
  <c r="G8" i="4"/>
  <c r="G9" i="4"/>
  <c r="B3" i="4"/>
  <c r="B4" i="4"/>
  <c r="B5" i="4"/>
  <c r="B6" i="4"/>
  <c r="B7" i="4"/>
  <c r="B8" i="4"/>
  <c r="B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<sst xmlns="http://schemas.openxmlformats.org/spreadsheetml/2006/main" count="180275" uniqueCount="39124">
  <si>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</si>
  <si>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</si>
  <si>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</si>
  <si>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</si>
  <si>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</si>
  <si>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</si>
  <si>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</si>
  <si>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</si>
  <si>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</si>
  <si>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</si>
  <si>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</si>
  <si>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</si>
  <si>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</si>
  <si>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</si>
  <si>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</si>
  <si>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</si>
  <si>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</si>
  <si>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</si>
  <si>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</si>
  <si>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</si>
  <si>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</si>
  <si>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</si>
  <si>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</si>
  <si>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</si>
  <si>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</si>
  <si>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</si>
  <si>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</si>
  <si>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</si>
  <si>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</si>
  <si>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</si>
  <si>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</si>
  <si>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</si>
  <si>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</si>
  <si>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</si>
  <si>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</si>
  <si>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</si>
  <si>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</si>
  <si>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</si>
  <si>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</si>
  <si>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</si>
  <si>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</si>
  <si>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</si>
  <si>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</si>
  <si>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</si>
  <si>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</si>
  <si>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</si>
  <si>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</si>
  <si>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</si>
  <si>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</si>
  <si>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</si>
  <si>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</si>
  <si>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</si>
  <si>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</si>
  <si>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</si>
  <si>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</si>
  <si>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</si>
  <si>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</si>
  <si>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</si>
  <si>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</si>
  <si>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</si>
  <si>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</si>
  <si>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</si>
  <si>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</si>
  <si>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</si>
  <si>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</si>
  <si>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</si>
  <si>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</si>
  <si>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</si>
  <si>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</si>
  <si>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</si>
  <si>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</si>
  <si>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</si>
  <si>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</si>
  <si>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</si>
  <si>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</si>
  <si>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</si>
  <si>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</si>
  <si>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</si>
  <si>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</si>
  <si>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</si>
  <si>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</si>
  <si>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</si>
  <si>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</si>
  <si>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</si>
  <si>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</si>
  <si>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</si>
  <si>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</si>
  <si>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</si>
  <si>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</si>
  <si>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</si>
  <si>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</si>
  <si>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</si>
  <si>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</si>
  <si>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</si>
  <si>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</si>
  <si>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</si>
  <si>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</si>
  <si>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</si>
  <si>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</si>
  <si>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</si>
  <si>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</si>
  <si>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</si>
  <si>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</si>
  <si>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</si>
  <si>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</si>
  <si>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</si>
  <si>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</si>
  <si>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</si>
  <si>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</si>
  <si>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</si>
  <si>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</si>
  <si>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</si>
  <si>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</si>
  <si>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</si>
  <si>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</si>
  <si>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</si>
  <si>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</si>
  <si>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</si>
  <si>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</si>
  <si>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</si>
  <si>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</si>
  <si>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</si>
  <si>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</si>
  <si>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</si>
  <si>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</si>
  <si>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</si>
  <si>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</si>
  <si>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</si>
  <si>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</si>
  <si>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</si>
  <si>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</si>
  <si>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</si>
  <si>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</si>
  <si>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</si>
  <si>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</si>
  <si>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</si>
  <si>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</si>
  <si>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</si>
  <si>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</si>
  <si>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</si>
  <si>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</si>
  <si>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</si>
  <si>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</si>
  <si>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</si>
  <si>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</si>
  <si>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</si>
  <si>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</si>
  <si>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</si>
  <si>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</si>
  <si>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</si>
  <si>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</si>
  <si>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</si>
  <si>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</si>
  <si>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</si>
  <si>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</si>
  <si>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</si>
  <si>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</si>
  <si>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</si>
  <si>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</si>
  <si>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</si>
  <si>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</si>
  <si>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</si>
  <si>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</si>
  <si>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</si>
  <si>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</si>
  <si>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</si>
  <si>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</si>
  <si>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</si>
  <si>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</si>
  <si>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</si>
  <si>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</si>
  <si>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</si>
  <si>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</si>
  <si>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</si>
  <si>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</si>
  <si>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</si>
  <si>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</si>
  <si>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</si>
  <si>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</si>
  <si>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</si>
  <si>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</si>
  <si>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</si>
  <si>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</si>
  <si>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</si>
  <si>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</si>
  <si>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</si>
  <si>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</si>
  <si>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</si>
  <si>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</si>
  <si>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</si>
  <si>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</si>
  <si>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</si>
  <si>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</si>
  <si>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</si>
  <si>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</si>
  <si>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</si>
  <si>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</si>
  <si>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</si>
  <si>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</si>
  <si>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</si>
  <si>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</si>
  <si>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</si>
  <si>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</si>
  <si>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</si>
  <si>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</si>
  <si>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</si>
  <si>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</si>
  <si>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</si>
  <si>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</si>
  <si>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</si>
  <si>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</si>
  <si>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</si>
  <si>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</si>
  <si>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</si>
  <si>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</si>
  <si>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</si>
  <si>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</si>
  <si>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</si>
  <si>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</si>
  <si>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</si>
  <si>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</si>
  <si>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</si>
  <si>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</si>
  <si>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</si>
  <si>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</si>
  <si>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</si>
  <si>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</si>
  <si>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</si>
  <si>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</si>
  <si>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</si>
  <si>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</si>
  <si>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</si>
  <si>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</si>
  <si>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</si>
  <si>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</si>
  <si>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</si>
  <si>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</si>
  <si>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</si>
  <si>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</si>
  <si>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</si>
  <si>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</si>
  <si>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</si>
  <si>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</si>
  <si>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</si>
  <si>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</si>
  <si>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</si>
  <si>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</si>
  <si>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</si>
  <si>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</si>
  <si>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</si>
  <si>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</si>
  <si>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</si>
  <si>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</si>
  <si>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</si>
  <si>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</si>
  <si>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</si>
  <si>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</si>
  <si>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</si>
  <si>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</si>
  <si>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</si>
  <si>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</si>
  <si>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</si>
  <si>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</si>
  <si>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</si>
  <si>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</si>
  <si>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</si>
  <si>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</si>
  <si>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</si>
  <si>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</si>
  <si>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</si>
  <si>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</si>
  <si>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</si>
  <si>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</si>
  <si>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</si>
  <si>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</si>
  <si>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</si>
  <si>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</si>
  <si>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</si>
  <si>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</si>
  <si>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</si>
  <si>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</si>
  <si>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</si>
  <si>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</si>
  <si>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</si>
  <si>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</si>
  <si>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</si>
  <si>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</si>
  <si>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</si>
  <si>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</si>
  <si>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</si>
  <si>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</si>
  <si>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</si>
  <si>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</si>
  <si>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</si>
  <si>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</si>
  <si>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</si>
  <si>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</si>
  <si>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</si>
  <si>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</si>
  <si>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</si>
  <si>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</si>
  <si>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</si>
  <si>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</si>
  <si>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</si>
  <si>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</si>
  <si>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</si>
  <si>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</si>
  <si>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</si>
  <si>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</si>
  <si>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</si>
  <si>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</si>
  <si>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</si>
  <si>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</si>
  <si>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</si>
  <si>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</si>
  <si>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</si>
  <si>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</si>
  <si>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</si>
  <si>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</si>
  <si>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</si>
  <si>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</si>
  <si>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</si>
  <si>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</si>
  <si>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</si>
  <si>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</si>
  <si>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</si>
  <si>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</si>
  <si>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</si>
  <si>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</si>
  <si>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</si>
  <si>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</si>
  <si>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</si>
  <si>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</si>
  <si>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</si>
  <si>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</si>
  <si>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</si>
  <si>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</si>
  <si>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</si>
  <si>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</si>
  <si>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</si>
  <si>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</si>
  <si>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</si>
  <si>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</si>
  <si>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</si>
  <si>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</si>
  <si>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</si>
  <si>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</si>
  <si>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</si>
  <si>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</si>
  <si>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</si>
  <si>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</si>
  <si>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</si>
  <si>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</si>
  <si>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</si>
  <si>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</si>
  <si>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</si>
  <si>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</si>
  <si>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</si>
  <si>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</si>
  <si>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</si>
  <si>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</si>
  <si>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</si>
  <si>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</si>
  <si>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</si>
  <si>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</si>
  <si>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</si>
  <si>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</si>
  <si>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</si>
  <si>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</si>
  <si>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</si>
  <si>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</si>
  <si>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</si>
  <si>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</si>
  <si>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</si>
  <si>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</si>
  <si>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</si>
  <si>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</si>
  <si>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</si>
  <si>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</si>
  <si>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</si>
  <si>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</si>
  <si>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</si>
  <si>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</si>
  <si>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</si>
  <si>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</si>
  <si>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</si>
  <si>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</si>
  <si>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</si>
  <si>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</si>
  <si>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</si>
  <si>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</si>
  <si>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</si>
  <si>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</si>
  <si>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</si>
  <si>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</si>
  <si>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</si>
  <si>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</si>
  <si>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</si>
  <si>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</si>
  <si>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</si>
  <si>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</si>
  <si>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</si>
  <si>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</si>
  <si>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</si>
  <si>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</si>
  <si>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</si>
  <si>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</si>
  <si>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</si>
  <si>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</si>
  <si>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</si>
  <si>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</si>
  <si>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</si>
  <si>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</si>
  <si>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</si>
  <si>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</si>
  <si>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</si>
  <si>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</si>
  <si>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</si>
  <si>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</si>
  <si>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</si>
  <si>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</si>
  <si>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</si>
  <si>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</si>
  <si>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</si>
  <si>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</si>
  <si>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</si>
  <si>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</si>
  <si>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</si>
  <si>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</si>
  <si>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</si>
  <si>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</si>
  <si>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</si>
  <si>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</si>
  <si>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</si>
  <si>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</si>
  <si>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</si>
  <si>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</si>
  <si>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</si>
  <si>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</si>
  <si>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</si>
  <si>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</si>
  <si>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</si>
  <si>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</si>
  <si>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</si>
  <si>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</si>
  <si>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</si>
  <si>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</si>
  <si>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</si>
  <si>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</si>
  <si>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</si>
  <si>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</si>
  <si>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</si>
  <si>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</si>
  <si>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</si>
  <si>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</si>
  <si>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</si>
  <si>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</si>
  <si>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</si>
  <si>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</si>
  <si>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</si>
  <si>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</si>
  <si>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</si>
  <si>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</si>
  <si>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</si>
  <si>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</si>
  <si>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</si>
  <si>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</si>
  <si>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</si>
  <si>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</si>
  <si>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</si>
  <si>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</si>
  <si>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</si>
  <si>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</si>
  <si>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</si>
  <si>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</si>
  <si>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</si>
  <si>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</si>
  <si>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</si>
  <si>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</si>
  <si>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</si>
  <si>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</si>
  <si>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</si>
  <si>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</si>
  <si>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</si>
  <si>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</si>
  <si>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</si>
  <si>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</si>
  <si>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</si>
  <si>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</si>
  <si>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</si>
  <si>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</si>
  <si>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</si>
  <si>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</si>
  <si>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</si>
  <si>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</si>
  <si>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</si>
  <si>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</si>
  <si>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</si>
  <si>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</si>
  <si>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</si>
  <si>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</si>
  <si>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</si>
  <si>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</si>
  <si>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</si>
  <si>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</si>
  <si>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</si>
  <si>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</si>
  <si>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</si>
  <si>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</si>
  <si>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</si>
  <si>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</si>
  <si>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</si>
  <si>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</si>
  <si>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</si>
  <si>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</si>
  <si>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</si>
  <si>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</si>
  <si>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</si>
  <si>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</si>
  <si>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</si>
  <si>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</si>
  <si>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</si>
  <si>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</si>
  <si>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</si>
  <si>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</si>
  <si>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</si>
  <si>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</si>
  <si>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</si>
  <si>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</si>
  <si>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</si>
  <si>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</si>
  <si>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</si>
  <si>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</si>
  <si>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</si>
  <si>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</si>
  <si>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</si>
  <si>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</si>
  <si>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</si>
  <si>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</si>
  <si>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</si>
  <si>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</si>
  <si>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</si>
  <si>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</si>
  <si>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</si>
  <si>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</si>
  <si>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</si>
  <si>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</si>
  <si>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</si>
  <si>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</si>
  <si>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</si>
  <si>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</si>
  <si>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</si>
  <si>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</si>
  <si>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</si>
  <si>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</si>
  <si>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</si>
  <si>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</si>
  <si>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</si>
  <si>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</si>
  <si>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</si>
  <si>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</si>
  <si>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</si>
  <si>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</si>
  <si>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</si>
  <si>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</si>
  <si>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</si>
  <si>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</si>
  <si>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</si>
  <si>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</si>
  <si>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</si>
  <si>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</si>
  <si>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</si>
  <si>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</si>
  <si>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</si>
  <si>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</si>
  <si>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</si>
  <si>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</si>
  <si>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</si>
  <si>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</si>
  <si>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</si>
  <si>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</si>
  <si>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</si>
  <si>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</si>
  <si>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</si>
  <si>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</si>
  <si>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</si>
  <si>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</si>
  <si>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</si>
  <si>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</si>
  <si>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</si>
  <si>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</si>
  <si>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</si>
  <si>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</si>
  <si>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</si>
  <si>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</si>
  <si>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</si>
  <si>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</si>
  <si>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</si>
  <si>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</si>
  <si>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</si>
  <si>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</si>
  <si>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</si>
  <si>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</si>
  <si>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</si>
  <si>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</si>
  <si>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</si>
  <si>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</si>
  <si>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</si>
  <si>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</si>
  <si>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</si>
  <si>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</si>
  <si>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</si>
  <si>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</si>
  <si>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</si>
  <si>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</si>
  <si>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</si>
  <si>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</si>
  <si>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</si>
  <si>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</si>
  <si>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</si>
  <si>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</si>
  <si>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</si>
  <si>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</si>
  <si>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</si>
  <si>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</si>
  <si>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</si>
  <si>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</si>
  <si>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</si>
  <si>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</si>
  <si>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</si>
  <si>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</si>
  <si>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</si>
  <si>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</si>
  <si>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</si>
  <si>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</si>
  <si>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</si>
  <si>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</si>
  <si>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</si>
  <si>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</si>
  <si>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</si>
  <si>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</si>
  <si>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</si>
  <si>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</si>
  <si>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</si>
  <si>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</si>
  <si>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</si>
  <si>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</si>
  <si>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</si>
  <si>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</si>
  <si>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</si>
  <si>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</si>
  <si>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</si>
  <si>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</si>
  <si>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</si>
  <si>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</si>
  <si>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</si>
  <si>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</si>
  <si>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</si>
  <si>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</si>
  <si>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</si>
  <si>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</si>
  <si>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</si>
  <si>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</si>
  <si>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</si>
  <si>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</si>
  <si>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</si>
  <si>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</si>
  <si>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</si>
  <si>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</si>
  <si>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</si>
  <si>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</si>
  <si>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</si>
  <si>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</si>
  <si>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</si>
  <si>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</si>
  <si>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</si>
  <si>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</si>
  <si>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</si>
  <si>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</si>
  <si>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</si>
  <si>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</si>
  <si>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</si>
  <si>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</si>
  <si>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</si>
  <si>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</si>
  <si>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</si>
  <si>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</si>
  <si>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</si>
  <si>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</si>
  <si>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</si>
  <si>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</si>
  <si>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</si>
  <si>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</si>
  <si>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</si>
  <si>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</si>
  <si>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</si>
  <si>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</si>
  <si>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</si>
  <si>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</si>
  <si>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</si>
  <si>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</si>
  <si>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</si>
  <si>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</si>
  <si>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</si>
  <si>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</si>
  <si>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</si>
  <si>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</si>
  <si>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</si>
  <si>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</si>
  <si>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</si>
  <si>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</si>
  <si>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</si>
  <si>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</si>
  <si>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</si>
  <si>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</si>
  <si>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</si>
  <si>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</si>
  <si>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</si>
  <si>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</si>
  <si>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</si>
  <si>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</si>
  <si>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</si>
  <si>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</si>
  <si>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</si>
  <si>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</si>
  <si>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</si>
  <si>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</si>
  <si>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</si>
  <si>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</si>
  <si>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</si>
  <si>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</si>
  <si>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</si>
  <si>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</si>
  <si>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</si>
  <si>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</si>
  <si>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</si>
  <si>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</si>
  <si>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</si>
  <si>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</si>
  <si>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</si>
  <si>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</si>
  <si>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</si>
  <si>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</si>
  <si>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</si>
  <si>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</si>
  <si>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</si>
  <si>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</si>
  <si>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</si>
  <si>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</si>
  <si>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</si>
  <si>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</si>
  <si>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</si>
  <si>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</si>
  <si>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</si>
  <si>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</si>
  <si>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</si>
  <si>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</si>
  <si>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</si>
  <si>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</si>
  <si>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</si>
  <si>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</si>
  <si>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</si>
  <si>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</si>
  <si>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</si>
  <si>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</si>
  <si>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</si>
  <si>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</si>
  <si>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</si>
  <si>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</si>
  <si>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</si>
  <si>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</si>
  <si>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</si>
  <si>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</si>
  <si>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</si>
  <si>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</si>
  <si>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</si>
  <si>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</si>
  <si>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</si>
  <si>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</si>
  <si>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</si>
  <si>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</si>
  <si>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</si>
  <si>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</si>
  <si>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</si>
  <si>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</si>
  <si>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</si>
  <si>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</si>
  <si>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</si>
  <si>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</si>
  <si>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</si>
  <si>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</si>
  <si>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</si>
  <si>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</si>
  <si>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</si>
  <si>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</si>
  <si>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</si>
  <si>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</si>
  <si>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</si>
  <si>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</si>
  <si>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</si>
  <si>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</si>
  <si>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</si>
  <si>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</si>
  <si>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</si>
  <si>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</si>
  <si>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</si>
  <si>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</si>
  <si>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</si>
  <si>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</si>
  <si>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</si>
  <si>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</si>
  <si>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</si>
  <si>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</si>
  <si>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</si>
  <si>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</si>
  <si>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</si>
  <si>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</si>
  <si>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</si>
  <si>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</si>
  <si>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</si>
  <si>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</si>
  <si>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</si>
  <si>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</si>
  <si>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</si>
  <si>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</si>
  <si>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</si>
  <si>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</si>
  <si>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</si>
  <si>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</si>
  <si>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</si>
  <si>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</si>
  <si>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</si>
  <si>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</si>
  <si>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</si>
  <si>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</si>
  <si>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</si>
  <si>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</si>
  <si>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</si>
  <si>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</si>
  <si>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</si>
  <si>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</si>
  <si>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</si>
  <si>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</si>
  <si>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</si>
  <si>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</si>
  <si>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</si>
  <si>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</si>
  <si>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</si>
  <si>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</si>
  <si>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</si>
  <si>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</si>
  <si>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</si>
  <si>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</si>
  <si>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</si>
  <si>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</si>
  <si>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</si>
  <si>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</si>
  <si>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</si>
  <si>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</si>
  <si>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</si>
  <si>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</si>
  <si>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</si>
  <si>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</si>
  <si>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</si>
  <si>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</si>
  <si>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</si>
  <si>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</si>
  <si>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</si>
  <si>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</si>
  <si>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</si>
  <si>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</si>
  <si>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</si>
  <si>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</si>
  <si>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</si>
  <si>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</si>
  <si>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</si>
  <si>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</si>
  <si>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</si>
  <si>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</si>
  <si>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</si>
  <si>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</si>
  <si>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</si>
  <si>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</si>
  <si>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</si>
  <si>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</si>
  <si>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</si>
  <si>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</si>
  <si>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</si>
  <si>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</si>
  <si>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</si>
  <si>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</si>
  <si>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</si>
  <si>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</si>
  <si>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</si>
  <si>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</si>
  <si>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</si>
  <si>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</si>
  <si>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</si>
  <si>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</si>
  <si>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</si>
  <si>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</si>
  <si>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</si>
  <si>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</si>
  <si>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</si>
  <si>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</si>
  <si>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</si>
  <si>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</si>
  <si>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</si>
  <si>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</si>
  <si>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</si>
  <si>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</si>
  <si>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</si>
  <si>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</si>
  <si>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</si>
  <si>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</si>
  <si>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</si>
  <si>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</si>
  <si>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</si>
  <si>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</si>
  <si>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</si>
  <si>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</si>
  <si>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</si>
  <si>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</si>
  <si>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</si>
  <si>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</si>
  <si>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</si>
  <si>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</si>
  <si>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</si>
  <si>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</si>
  <si>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</si>
  <si>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</si>
  <si>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</si>
  <si>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</si>
  <si>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</si>
  <si>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</si>
  <si>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</si>
  <si>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</si>
  <si>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</si>
  <si>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</si>
  <si>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</si>
  <si>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</si>
  <si>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</si>
  <si>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</si>
  <si>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</si>
  <si>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</si>
  <si>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</si>
  <si>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</si>
  <si>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</si>
  <si>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</si>
  <si>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</si>
  <si>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</si>
  <si>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</si>
  <si>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</si>
  <si>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</si>
  <si>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</si>
  <si>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</si>
  <si>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</si>
  <si>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</si>
  <si>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</si>
  <si>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</si>
  <si>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</si>
  <si>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</si>
  <si>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</si>
  <si>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</si>
  <si>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</si>
  <si>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</si>
  <si>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</si>
  <si>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</si>
  <si>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</si>
  <si>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</si>
  <si>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</si>
  <si>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</si>
  <si>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</si>
  <si>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</si>
  <si>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</si>
  <si>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</si>
  <si>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</si>
  <si>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</si>
  <si>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</si>
  <si>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</si>
  <si>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</si>
  <si>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</si>
  <si>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</si>
  <si>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</si>
  <si>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</si>
  <si>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</si>
  <si>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</si>
  <si>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</si>
  <si>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</si>
  <si>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</si>
  <si>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</si>
  <si>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</si>
  <si>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</si>
  <si>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</si>
  <si>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</si>
  <si>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</si>
  <si>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</si>
  <si>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</si>
  <si>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</si>
  <si>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</si>
  <si>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</si>
  <si>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</si>
  <si>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</si>
  <si>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</si>
  <si>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</si>
  <si>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</si>
  <si>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</si>
  <si>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</si>
  <si>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</si>
  <si>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</si>
  <si>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</si>
  <si>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</si>
  <si>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</si>
  <si>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</si>
  <si>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</si>
  <si>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</si>
  <si>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</si>
  <si>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</si>
  <si>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</si>
  <si>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</si>
  <si>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</si>
  <si>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</si>
  <si>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</si>
  <si>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</si>
  <si>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</si>
  <si>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</si>
  <si>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</si>
  <si>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</si>
  <si>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</si>
  <si>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</si>
  <si>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</si>
  <si>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</si>
  <si>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</si>
  <si>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</si>
  <si>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</si>
  <si>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</si>
  <si>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</si>
  <si>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</si>
  <si>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</si>
  <si>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</si>
  <si>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</si>
  <si>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</si>
  <si>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</si>
  <si>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</si>
  <si>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</si>
  <si>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</si>
  <si>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</si>
  <si>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</si>
  <si>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</si>
  <si>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</si>
  <si>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</si>
  <si>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</si>
  <si>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</si>
  <si>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</si>
  <si>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</si>
  <si>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</si>
  <si>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</si>
  <si>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</si>
  <si>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</si>
  <si>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</si>
  <si>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</si>
  <si>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</si>
  <si>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</si>
  <si>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</si>
  <si>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</si>
  <si>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</si>
  <si>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</si>
  <si>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</si>
  <si>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</si>
  <si>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</si>
  <si>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</si>
  <si>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</si>
  <si>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</si>
  <si>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</si>
  <si>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</si>
  <si>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</si>
  <si>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</si>
  <si>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</si>
  <si>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</si>
  <si>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</si>
  <si>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</si>
  <si>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</si>
  <si>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</si>
  <si>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</si>
  <si>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</si>
  <si>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</si>
  <si>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</si>
  <si>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</si>
  <si>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</si>
  <si>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</si>
  <si>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</si>
  <si>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</si>
  <si>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</si>
  <si>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</si>
  <si>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</si>
  <si>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</si>
  <si>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</si>
  <si>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</si>
  <si>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</si>
  <si>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</si>
  <si>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</si>
  <si>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</si>
  <si>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</si>
  <si>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</si>
  <si>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</si>
  <si>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</si>
  <si>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</si>
  <si>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</si>
  <si>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</si>
  <si>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</si>
  <si>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</si>
  <si>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</si>
  <si>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</si>
  <si>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</si>
  <si>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</si>
  <si>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</si>
  <si>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</si>
  <si>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</si>
  <si>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</si>
  <si>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</si>
  <si>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</si>
  <si>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</si>
  <si>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</si>
  <si>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</si>
  <si>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</si>
  <si>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</si>
  <si>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</si>
  <si>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</si>
  <si>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</si>
  <si>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</si>
  <si>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</si>
  <si>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</si>
  <si>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</si>
  <si>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</si>
  <si>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</si>
  <si>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</si>
  <si>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</si>
  <si>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</si>
  <si>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</si>
  <si>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</si>
  <si>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</si>
  <si>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</si>
  <si>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</si>
  <si>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</si>
  <si>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</si>
  <si>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</si>
  <si>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</si>
  <si>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</si>
  <si>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</si>
  <si>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</si>
  <si>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</si>
  <si>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</si>
  <si>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</si>
  <si>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</si>
  <si>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</si>
  <si>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</si>
  <si>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</si>
  <si>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</si>
  <si>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</si>
  <si>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</si>
  <si>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</si>
  <si>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</si>
  <si>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</si>
  <si>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</si>
  <si>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</si>
  <si>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</si>
  <si>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</si>
  <si>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</si>
  <si>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</si>
  <si>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</si>
  <si>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</si>
  <si>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</si>
  <si>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</si>
  <si>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</si>
  <si>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</si>
  <si>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</si>
  <si>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</si>
  <si>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</si>
  <si>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</si>
  <si>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</si>
  <si>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</si>
  <si>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</si>
  <si>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</si>
  <si>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</si>
  <si>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</si>
  <si>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</si>
  <si>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</si>
  <si>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</si>
  <si>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</si>
  <si>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</si>
  <si>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</si>
  <si>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</si>
  <si>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</si>
  <si>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</si>
  <si>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</si>
  <si>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</si>
  <si>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</si>
  <si>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</si>
  <si>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</si>
  <si>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</si>
  <si>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</si>
  <si>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</si>
  <si>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</si>
  <si>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</si>
  <si>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</si>
  <si>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</si>
  <si>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</si>
  <si>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</si>
  <si>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</si>
  <si>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</si>
  <si>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</si>
  <si>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</si>
  <si>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</si>
  <si>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</si>
  <si>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</si>
  <si>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</si>
  <si>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</si>
  <si>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</si>
  <si>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</si>
  <si>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</si>
  <si>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</si>
  <si>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</si>
  <si>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</si>
  <si>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</si>
  <si>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</si>
  <si>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</si>
  <si>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</si>
  <si>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</si>
  <si>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</si>
  <si>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</si>
  <si>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</si>
  <si>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</si>
  <si>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</si>
  <si>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</si>
  <si>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</si>
  <si>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</si>
  <si>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</si>
  <si>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</si>
  <si>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</si>
  <si>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</si>
  <si>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</si>
  <si>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</si>
  <si>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</si>
  <si>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</si>
  <si>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</si>
  <si>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</si>
  <si>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</si>
  <si>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</si>
  <si>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</si>
  <si>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</si>
  <si>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</si>
  <si>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</si>
  <si>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</si>
  <si>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</si>
  <si>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</si>
  <si>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</si>
  <si>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</si>
  <si>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</si>
  <si>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</si>
  <si>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</si>
  <si>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</si>
  <si>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</si>
  <si>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</si>
  <si>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</si>
  <si>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</si>
  <si>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</si>
  <si>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</si>
  <si>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</si>
  <si>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</si>
  <si>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</si>
  <si>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</si>
  <si>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</si>
  <si>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</si>
  <si>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</si>
  <si>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</si>
  <si>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</si>
  <si>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</si>
  <si>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</si>
  <si>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</si>
  <si>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</si>
  <si>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</si>
  <si>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</si>
  <si>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</si>
  <si>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</si>
  <si>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</si>
  <si>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</si>
  <si>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</si>
  <si>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</si>
  <si>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</si>
  <si>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</si>
  <si>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</si>
  <si>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</si>
  <si>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</si>
  <si>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</si>
  <si>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</si>
  <si>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</si>
  <si>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</si>
  <si>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</si>
  <si>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</si>
  <si>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</si>
  <si>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</si>
  <si>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</si>
  <si>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</si>
  <si>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</si>
  <si>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</si>
  <si>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</si>
  <si>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</si>
  <si>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</si>
  <si>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</si>
  <si>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</si>
  <si>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</si>
  <si>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</si>
  <si>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</si>
  <si>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</si>
  <si>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</si>
  <si>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</si>
  <si>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</si>
  <si>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</si>
  <si>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</si>
  <si>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</si>
  <si>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</si>
  <si>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</si>
  <si>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</si>
  <si>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</si>
  <si>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</si>
  <si>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</si>
  <si>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</si>
  <si>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</si>
  <si>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</si>
  <si>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</si>
  <si>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</si>
  <si>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</si>
  <si>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</si>
  <si>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</si>
  <si>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</si>
  <si>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</si>
  <si>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</si>
  <si>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</si>
  <si>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</si>
  <si>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</si>
  <si>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</si>
  <si>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</si>
  <si>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</si>
  <si>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</si>
  <si>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</si>
  <si>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</si>
  <si>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</si>
  <si>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</si>
  <si>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</si>
  <si>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</si>
  <si>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</si>
  <si>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</si>
  <si>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</si>
  <si>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</si>
  <si>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</si>
  <si>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</si>
  <si>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</si>
  <si>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</si>
  <si>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</si>
  <si>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</si>
  <si>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</si>
  <si>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</si>
  <si>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</si>
  <si>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</si>
  <si>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</si>
  <si>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</si>
  <si>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</si>
  <si>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</si>
  <si>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</si>
  <si>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</si>
  <si>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</si>
  <si>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</si>
  <si>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</si>
  <si>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</si>
  <si>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</si>
  <si>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</si>
  <si>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</si>
  <si>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</si>
  <si>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</si>
  <si>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</si>
  <si>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</si>
  <si>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</si>
  <si>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</si>
  <si>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</si>
  <si>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</si>
  <si>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</si>
  <si>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</si>
  <si>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</si>
  <si>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</si>
  <si>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</si>
  <si>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</si>
  <si>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</si>
  <si>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</si>
  <si>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</si>
  <si>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</si>
  <si>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</si>
  <si>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</si>
  <si>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</si>
  <si>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</si>
  <si>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</si>
  <si>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</si>
  <si>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</si>
  <si>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</si>
  <si>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</si>
  <si>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</si>
  <si>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</si>
  <si>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</si>
  <si>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</si>
  <si>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</si>
  <si>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</si>
  <si>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</si>
  <si>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</si>
  <si>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</si>
  <si>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</si>
  <si>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</si>
  <si>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</si>
  <si>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</si>
  <si>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</si>
  <si>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</si>
  <si>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</si>
  <si>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</si>
  <si>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</si>
  <si>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</si>
  <si>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</si>
  <si>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</si>
  <si>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</si>
  <si>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</si>
  <si>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</si>
  <si>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</si>
  <si>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</si>
  <si>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</si>
  <si>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</si>
  <si>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</si>
  <si>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</si>
  <si>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</si>
  <si>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</si>
  <si>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</si>
  <si>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</si>
  <si>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</si>
  <si>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</si>
  <si>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</si>
  <si>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</si>
  <si>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</si>
  <si>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</si>
  <si>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</si>
  <si>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</si>
  <si>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</si>
  <si>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</si>
  <si>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</si>
  <si>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</si>
  <si>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</si>
  <si>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</si>
  <si>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</si>
  <si>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</si>
  <si>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</si>
  <si>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</si>
  <si>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</si>
  <si>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</si>
  <si>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</si>
  <si>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</si>
  <si>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</si>
  <si>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</si>
  <si>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</si>
  <si>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</si>
  <si>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</si>
  <si>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</si>
  <si>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</si>
  <si>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</si>
  <si>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</si>
  <si>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</si>
  <si>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</si>
  <si>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</si>
  <si>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</si>
  <si>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</si>
  <si>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</si>
  <si>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</si>
  <si>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</si>
  <si>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</si>
  <si>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</si>
  <si>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</si>
  <si>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</si>
  <si>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</si>
  <si>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</si>
  <si>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</si>
  <si>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</si>
  <si>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</si>
  <si>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</si>
  <si>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</si>
  <si>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</si>
  <si>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</si>
  <si>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</si>
  <si>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</si>
  <si>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</si>
  <si>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</si>
  <si>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</si>
  <si>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</si>
  <si>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</si>
  <si>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</si>
  <si>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</si>
  <si>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</si>
  <si>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</si>
  <si>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</si>
  <si>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</si>
  <si>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</si>
  <si>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</si>
  <si>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</si>
  <si>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</si>
  <si>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</si>
  <si>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</si>
  <si>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</si>
  <si>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</si>
  <si>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</si>
  <si>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</si>
  <si>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</si>
  <si>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</si>
  <si>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</si>
  <si>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</si>
  <si>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</si>
  <si>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</si>
  <si>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</si>
  <si>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</si>
  <si>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</si>
  <si>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</si>
  <si>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</si>
  <si>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</si>
  <si>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</si>
  <si>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</si>
  <si>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</si>
  <si>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</si>
  <si>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</si>
  <si>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</si>
  <si>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</si>
  <si>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</si>
  <si>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</si>
  <si>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</si>
  <si>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</si>
  <si>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</si>
  <si>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</si>
  <si>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</si>
  <si>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</si>
  <si>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</si>
  <si>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</si>
  <si>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</si>
  <si>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</si>
  <si>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</si>
  <si>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</si>
  <si>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</si>
  <si>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</si>
  <si>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</si>
  <si>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</si>
  <si>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</si>
  <si>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</si>
  <si>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</si>
  <si>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</si>
  <si>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</si>
  <si>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</si>
  <si>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</si>
  <si>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</si>
  <si>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</si>
  <si>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</si>
  <si>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</si>
  <si>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</si>
  <si>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</si>
  <si>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</si>
  <si>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</si>
  <si>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</si>
  <si>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</si>
  <si>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</si>
  <si>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</si>
  <si>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</si>
  <si>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</si>
  <si>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</si>
  <si>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</si>
  <si>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</si>
  <si>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</si>
  <si>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</si>
  <si>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</si>
  <si>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</si>
  <si>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</si>
  <si>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</si>
  <si>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</si>
  <si>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</si>
  <si>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</si>
  <si>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</si>
  <si>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</si>
  <si>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</si>
  <si>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</si>
  <si>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</si>
  <si>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</si>
  <si>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</si>
  <si>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</si>
  <si>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</si>
  <si>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</si>
  <si>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</si>
  <si>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</si>
  <si>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</si>
  <si>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</si>
  <si>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</si>
  <si>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</si>
  <si>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</si>
  <si>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</si>
  <si>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</si>
  <si>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</si>
  <si>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</si>
  <si>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</si>
  <si>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</si>
  <si>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</si>
  <si>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</si>
  <si>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</si>
  <si>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</si>
  <si>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</si>
  <si>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</si>
  <si>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</si>
  <si>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</si>
  <si>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</si>
  <si>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</si>
  <si>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</si>
  <si>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</si>
  <si>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</si>
  <si>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</si>
  <si>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</si>
  <si>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</si>
  <si>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</si>
  <si>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</si>
  <si>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</si>
  <si>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</si>
  <si>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</si>
  <si>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</si>
  <si>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</si>
  <si>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</si>
  <si>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</si>
  <si>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</si>
  <si>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</si>
  <si>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</si>
  <si>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</si>
  <si>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</si>
  <si>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</si>
  <si>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</si>
  <si>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</si>
  <si>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</si>
  <si>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</si>
  <si>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</si>
  <si>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</si>
  <si>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</si>
  <si>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</si>
  <si>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</si>
  <si>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</si>
  <si>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</si>
  <si>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</si>
  <si>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</si>
  <si>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</si>
  <si>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</si>
  <si>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</si>
  <si>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</si>
  <si>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</si>
  <si>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</si>
  <si>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</si>
  <si>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</si>
  <si>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</si>
  <si>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</si>
  <si>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</si>
  <si>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</si>
  <si>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</si>
  <si>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</si>
  <si>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</si>
  <si>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</si>
  <si>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</si>
  <si>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</si>
  <si>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</si>
  <si>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</si>
  <si>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</si>
  <si>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</si>
  <si>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</si>
  <si>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</si>
  <si>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</si>
  <si>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</si>
  <si>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</si>
  <si>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</si>
  <si>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</si>
  <si>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</si>
  <si>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</si>
  <si>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</si>
  <si>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</si>
  <si>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</si>
  <si>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</si>
  <si>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</si>
  <si>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</si>
  <si>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</si>
  <si>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</si>
  <si>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</si>
  <si>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</si>
  <si>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</si>
  <si>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</si>
  <si>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</si>
  <si>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</si>
  <si>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</si>
  <si>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</si>
  <si>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</si>
  <si>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</si>
  <si>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</si>
  <si>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</si>
  <si>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</si>
  <si>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</si>
  <si>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</si>
  <si>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</si>
  <si>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</si>
  <si>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</si>
  <si>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</si>
  <si>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</si>
  <si>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</si>
  <si>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</si>
  <si>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</si>
  <si>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</si>
  <si>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</si>
  <si>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</si>
  <si>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</si>
  <si>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</si>
  <si>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</si>
  <si>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</si>
  <si>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</si>
  <si>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</si>
  <si>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</si>
  <si>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</si>
  <si>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</si>
  <si>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</si>
  <si>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</si>
  <si>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</si>
  <si>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</si>
  <si>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</si>
  <si>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</si>
  <si>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</si>
  <si>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</si>
  <si>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</si>
  <si>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</si>
  <si>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</si>
  <si>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</si>
  <si>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</si>
  <si>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</si>
  <si>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</si>
  <si>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</si>
  <si>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</si>
  <si>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</si>
  <si>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</si>
  <si>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</si>
  <si>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</si>
  <si>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</si>
  <si>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</si>
  <si>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</si>
  <si>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</si>
  <si>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</si>
  <si>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</si>
  <si>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</si>
  <si>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</si>
  <si>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</si>
  <si>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</si>
  <si>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</si>
  <si>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</si>
  <si>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</si>
  <si>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</si>
  <si>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</si>
  <si>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</si>
  <si>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</si>
  <si>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</si>
  <si>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</si>
  <si>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</si>
  <si>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</si>
  <si>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</si>
  <si>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</si>
  <si>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</si>
  <si>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</si>
  <si>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</si>
  <si>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</si>
  <si>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</si>
  <si>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</si>
  <si>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</si>
  <si>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</si>
  <si>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</si>
  <si>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</si>
  <si>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</si>
  <si>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</si>
  <si>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</si>
  <si>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</si>
  <si>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</si>
  <si>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</si>
  <si>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</si>
  <si>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</si>
  <si>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</si>
  <si>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</si>
  <si>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</si>
  <si>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</si>
  <si>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</si>
  <si>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</si>
  <si>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</si>
  <si>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</si>
  <si>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</si>
  <si>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</si>
  <si>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</si>
  <si>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</si>
  <si>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</si>
  <si>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</si>
  <si>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</si>
  <si>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</si>
  <si>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</si>
  <si>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</si>
  <si>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</si>
  <si>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</si>
  <si>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</si>
  <si>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</si>
  <si>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</si>
  <si>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</si>
  <si>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</si>
  <si>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</si>
  <si>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</si>
  <si>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</si>
  <si>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</si>
  <si>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</si>
  <si>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</si>
  <si>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</si>
  <si>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</si>
  <si>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</si>
  <si>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</si>
  <si>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</si>
  <si>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</si>
  <si>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</si>
  <si>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</si>
  <si>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</si>
  <si>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</si>
  <si>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</si>
  <si>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</si>
  <si>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</si>
  <si>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</si>
  <si>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</si>
  <si>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</si>
  <si>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</si>
  <si>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</si>
  <si>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</si>
  <si>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</si>
  <si>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</si>
  <si>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</si>
  <si>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</si>
  <si>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</si>
  <si>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</si>
  <si>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</si>
  <si>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</si>
  <si>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</si>
  <si>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</si>
  <si>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</si>
  <si>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</si>
  <si>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</si>
  <si>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</si>
  <si>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</si>
  <si>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</si>
  <si>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</si>
  <si>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</si>
  <si>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</si>
  <si>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</si>
  <si>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</si>
  <si>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</si>
  <si>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</si>
  <si>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</si>
  <si>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</si>
  <si>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</si>
  <si>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</si>
  <si>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</si>
  <si>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</si>
  <si>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</si>
  <si>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</si>
  <si>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</si>
  <si>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</si>
  <si>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</si>
  <si>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</si>
  <si>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</si>
  <si>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</si>
  <si>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</si>
  <si>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</si>
  <si>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</si>
  <si>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</si>
  <si>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</si>
  <si>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</si>
  <si>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</si>
  <si>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</si>
  <si>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</si>
  <si>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</si>
  <si>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</si>
  <si>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</si>
  <si>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</si>
  <si>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</si>
  <si>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</si>
  <si>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</si>
  <si>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</si>
  <si>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</si>
  <si>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</si>
  <si>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</si>
  <si>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</si>
  <si>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</si>
  <si>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</si>
  <si>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</si>
  <si>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</si>
  <si>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</si>
  <si>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</si>
  <si>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</si>
  <si>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</si>
  <si>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</si>
  <si>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</si>
  <si>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</si>
  <si>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</si>
  <si>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</si>
  <si>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</si>
  <si>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</si>
  <si>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</si>
  <si>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</si>
  <si>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</si>
  <si>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</si>
  <si>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</si>
  <si>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</si>
  <si>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</si>
  <si>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</si>
  <si>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</si>
  <si>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</si>
  <si>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</si>
  <si>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</si>
  <si>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</si>
  <si>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</si>
  <si>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</si>
  <si>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</si>
  <si>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</si>
  <si>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</si>
  <si>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</si>
  <si>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</si>
  <si>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</si>
  <si>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</si>
  <si>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</si>
  <si>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</si>
  <si>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</si>
  <si>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</si>
  <si>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</si>
  <si>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</si>
  <si>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</si>
  <si>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</si>
  <si>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</si>
  <si>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</si>
  <si>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</si>
  <si>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</si>
  <si>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</si>
  <si>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</si>
  <si>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</si>
  <si>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</si>
  <si>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</si>
  <si>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</si>
  <si>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</si>
  <si>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</si>
  <si>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</si>
  <si>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</si>
  <si>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</si>
  <si>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</si>
  <si>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</si>
  <si>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</si>
  <si>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</si>
  <si>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</si>
  <si>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</si>
  <si>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</si>
  <si>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</si>
  <si>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</si>
  <si>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</si>
  <si>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</si>
  <si>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</si>
  <si>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</si>
  <si>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</si>
  <si>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</si>
  <si>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</si>
  <si>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</si>
  <si>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</si>
  <si>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</si>
  <si>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</si>
  <si>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</si>
  <si>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</si>
  <si>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</si>
  <si>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</si>
  <si>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</si>
  <si>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</si>
  <si>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</si>
  <si>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</si>
  <si>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</si>
  <si>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</si>
  <si>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</si>
  <si>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</si>
  <si>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</si>
  <si>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</si>
  <si>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</si>
  <si>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</si>
  <si>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</si>
  <si>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</si>
  <si>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</si>
  <si>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</si>
  <si>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</si>
  <si>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</si>
  <si>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</si>
  <si>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</si>
  <si>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</si>
  <si>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</si>
  <si>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</si>
  <si>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</si>
  <si>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</si>
  <si>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</si>
  <si>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</si>
  <si>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</si>
  <si>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</si>
  <si>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</si>
  <si>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</si>
  <si>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</si>
  <si>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</si>
  <si>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</si>
  <si>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</si>
  <si>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</si>
  <si>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</si>
  <si>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</si>
  <si>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</si>
  <si>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</si>
  <si>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</si>
  <si>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</si>
  <si>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</si>
  <si>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</si>
  <si>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</si>
  <si>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</si>
  <si>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</si>
  <si>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</si>
  <si>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</si>
  <si>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</si>
  <si>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</si>
  <si>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</si>
  <si>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</si>
  <si>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</si>
  <si>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</si>
  <si>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</si>
  <si>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</si>
  <si>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</si>
  <si>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</si>
  <si>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</si>
  <si>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</si>
  <si>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</si>
  <si>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</si>
  <si>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</si>
  <si>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</si>
  <si>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</si>
  <si>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</si>
  <si>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</si>
  <si>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</si>
  <si>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</si>
  <si>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</si>
  <si>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</si>
  <si>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</si>
  <si>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</si>
  <si>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</si>
  <si>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</si>
  <si>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</si>
  <si>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</si>
  <si>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</si>
  <si>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</si>
  <si>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</si>
  <si>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</si>
  <si>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</si>
  <si>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</si>
  <si>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</si>
  <si>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</si>
  <si>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</si>
  <si>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</si>
  <si>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</si>
  <si>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</si>
  <si>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</si>
  <si>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</si>
  <si>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</si>
  <si>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</si>
  <si>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</si>
  <si>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</si>
  <si>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</si>
  <si>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</si>
  <si>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</si>
  <si>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</si>
  <si>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</si>
  <si>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</si>
  <si>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</si>
  <si>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</si>
  <si>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</si>
  <si>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</si>
  <si>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</si>
  <si>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</si>
  <si>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</si>
  <si>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</si>
  <si>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</si>
  <si>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</si>
  <si>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</si>
  <si>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</si>
  <si>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</si>
  <si>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</si>
  <si>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</si>
  <si>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</si>
  <si>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</si>
  <si>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</si>
  <si>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</si>
  <si>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</si>
  <si>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</si>
  <si>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</si>
  <si>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</si>
  <si>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</si>
  <si>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</si>
  <si>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</si>
  <si>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</si>
  <si>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</si>
  <si>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</si>
  <si>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</si>
  <si>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</si>
  <si>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</si>
  <si>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</si>
  <si>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</si>
  <si>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</si>
  <si>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</si>
  <si>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</si>
  <si>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</si>
  <si>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</si>
  <si>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</si>
  <si>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</si>
  <si>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</si>
  <si>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</si>
  <si>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</si>
  <si>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</si>
  <si>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</si>
  <si>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</si>
  <si>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</si>
  <si>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</si>
  <si>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</si>
  <si>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</si>
  <si>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</si>
  <si>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</si>
  <si>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</si>
  <si>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</si>
  <si>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</si>
  <si>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</si>
  <si>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</si>
  <si>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</si>
  <si>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</si>
  <si>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</si>
  <si>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</si>
  <si>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</si>
  <si>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</si>
  <si>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</si>
  <si>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</si>
  <si>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</si>
  <si>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</si>
  <si>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</si>
  <si>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</si>
  <si>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</si>
  <si>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</si>
  <si>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</si>
  <si>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</si>
  <si>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</si>
  <si>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</si>
  <si>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</si>
  <si>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</si>
  <si>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</si>
  <si>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</si>
  <si>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</si>
  <si>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</si>
  <si>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</si>
  <si>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</si>
  <si>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</si>
  <si>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</si>
  <si>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</si>
  <si>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</si>
  <si>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</si>
  <si>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</si>
  <si>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</si>
  <si>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</si>
  <si>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</si>
  <si>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</si>
  <si>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</si>
  <si>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</si>
  <si>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</si>
  <si>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</si>
  <si>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</si>
  <si>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</si>
  <si>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</si>
  <si>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</si>
  <si>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</si>
  <si>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</si>
  <si>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</si>
  <si>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</si>
  <si>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</si>
  <si>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</si>
  <si>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</si>
  <si>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</si>
  <si>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</si>
  <si>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</si>
  <si>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</si>
  <si>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</si>
  <si>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</si>
  <si>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</si>
  <si>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</si>
  <si>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</si>
  <si>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</si>
  <si>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</si>
  <si>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</si>
  <si>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</si>
  <si>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</si>
  <si>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</si>
  <si>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</si>
  <si>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</si>
  <si>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</si>
  <si>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</si>
  <si>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</si>
  <si>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</si>
  <si>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</si>
  <si>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</si>
  <si>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</si>
  <si>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</si>
  <si>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</si>
  <si>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</si>
  <si>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</si>
  <si>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</si>
  <si>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</si>
  <si>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</si>
  <si>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</si>
  <si>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</si>
  <si>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</si>
  <si>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</si>
  <si>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</si>
  <si>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</si>
  <si>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</si>
  <si>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</si>
  <si>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</si>
  <si>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</si>
  <si>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</si>
  <si>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</si>
  <si>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</si>
  <si>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</si>
  <si>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</si>
  <si>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</si>
  <si>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</si>
  <si>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</si>
  <si>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</si>
  <si>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</si>
  <si>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</si>
  <si>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</si>
  <si>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</si>
  <si>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</si>
  <si>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</si>
  <si>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</si>
  <si>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</si>
  <si>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</si>
  <si>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</si>
  <si>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</si>
  <si>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</si>
  <si>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</si>
  <si>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</si>
  <si>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</si>
  <si>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</si>
  <si>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</si>
  <si>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</si>
  <si>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</si>
  <si>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</si>
  <si>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</si>
  <si>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</si>
  <si>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</si>
  <si>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</si>
  <si>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</si>
  <si>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</si>
  <si>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</si>
  <si>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</si>
  <si>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</si>
  <si>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</si>
  <si>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</si>
  <si>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</si>
  <si>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</si>
  <si>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</si>
  <si>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</si>
  <si>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</si>
  <si>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</si>
  <si>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</si>
  <si>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</si>
  <si>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</si>
  <si>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</si>
  <si>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</si>
  <si>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</si>
  <si>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</si>
  <si>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</si>
  <si>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</si>
  <si>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</si>
  <si>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</si>
  <si>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</si>
  <si>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</si>
  <si>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</si>
  <si>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</si>
  <si>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</si>
  <si>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</si>
  <si>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</si>
  <si>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</si>
  <si>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</si>
  <si>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</si>
  <si>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</si>
  <si>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</si>
  <si>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</si>
  <si>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</si>
  <si>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</si>
  <si>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</si>
  <si>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</si>
  <si>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</si>
  <si>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</si>
  <si>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</si>
  <si>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</si>
  <si>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</si>
  <si>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</si>
  <si>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</si>
  <si>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</si>
  <si>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</si>
  <si>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</si>
  <si>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</si>
  <si>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</si>
  <si>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</si>
  <si>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</si>
  <si>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</si>
  <si>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</si>
  <si>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</si>
  <si>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</si>
  <si>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</si>
  <si>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</si>
  <si>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</si>
  <si>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</si>
  <si>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</si>
  <si>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</si>
  <si>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</si>
  <si>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</si>
  <si>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</si>
  <si>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</si>
  <si>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</si>
  <si>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</si>
  <si>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</si>
  <si>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</si>
  <si>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</si>
  <si>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</si>
  <si>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</si>
  <si>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</si>
  <si>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</si>
  <si>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</si>
  <si>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</si>
  <si>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</si>
  <si>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</si>
  <si>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</si>
  <si>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</si>
  <si>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</si>
  <si>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</si>
  <si>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</si>
  <si>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</si>
  <si>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</si>
  <si>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</si>
  <si>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</si>
  <si>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</si>
  <si>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</si>
  <si>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</si>
  <si>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</si>
  <si>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</si>
  <si>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</si>
  <si>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</si>
  <si>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</si>
  <si>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</si>
  <si>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</si>
  <si>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</si>
  <si>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</si>
  <si>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</si>
  <si>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</si>
  <si>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</si>
  <si>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</si>
  <si>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</si>
  <si>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</si>
  <si>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</si>
  <si>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</si>
  <si>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</si>
  <si>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</si>
  <si>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</si>
  <si>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</si>
  <si>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</si>
  <si>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</si>
  <si>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</si>
  <si>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</si>
  <si>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</si>
  <si>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</si>
  <si>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</si>
  <si>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</si>
  <si>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</si>
  <si>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</si>
  <si>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</si>
  <si>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</si>
  <si>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</si>
  <si>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</si>
  <si>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</si>
  <si>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</si>
  <si>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</si>
  <si>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</si>
  <si>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</si>
  <si>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</si>
  <si>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</si>
  <si>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</si>
  <si>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</si>
  <si>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</si>
  <si>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</si>
  <si>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</si>
  <si>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</si>
  <si>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</si>
  <si>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</si>
  <si>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</si>
  <si>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</si>
  <si>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</si>
  <si>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</si>
  <si>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</si>
  <si>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</si>
  <si>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</si>
  <si>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</si>
  <si>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</si>
  <si>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</si>
  <si>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</si>
  <si>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</si>
  <si>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</si>
  <si>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</si>
  <si>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</si>
  <si>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</si>
  <si>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</si>
  <si>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</si>
  <si>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</si>
  <si>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</si>
  <si>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</si>
  <si>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</si>
  <si>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</si>
  <si>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</si>
  <si>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</si>
  <si>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</si>
  <si>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</si>
  <si>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</si>
  <si>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</si>
  <si>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</si>
  <si>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</si>
  <si>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</si>
  <si>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</si>
  <si>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</si>
  <si>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</si>
  <si>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</si>
  <si>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</si>
  <si>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</si>
  <si>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</si>
  <si>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</si>
  <si>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</si>
  <si>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</si>
  <si>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</si>
  <si>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</si>
  <si>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</si>
  <si>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</si>
  <si>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</si>
  <si>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</si>
  <si>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</si>
  <si>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</si>
  <si>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</si>
  <si>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</si>
  <si>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</si>
  <si>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</si>
  <si>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</si>
  <si>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</si>
  <si>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</si>
  <si>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</si>
  <si>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</si>
  <si>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</si>
  <si>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</si>
  <si>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</si>
  <si>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</si>
  <si>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</si>
  <si>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</si>
  <si>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</si>
  <si>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</si>
  <si>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</si>
  <si>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</si>
  <si>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</si>
  <si>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</si>
  <si>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</si>
  <si>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</si>
  <si>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</si>
  <si>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</si>
  <si>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</si>
  <si>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</si>
  <si>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</si>
  <si>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</si>
  <si>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</si>
  <si>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</si>
  <si>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</si>
  <si>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</si>
  <si>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</si>
  <si>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</si>
  <si>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</si>
  <si>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</si>
  <si>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</si>
  <si>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</si>
  <si>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</si>
  <si>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</si>
  <si>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</si>
  <si>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</si>
  <si>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</si>
  <si>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</si>
  <si>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</si>
  <si>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</si>
  <si>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</si>
  <si>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</si>
  <si>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</si>
  <si>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</si>
  <si>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</si>
  <si>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</si>
  <si>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</si>
  <si>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</si>
  <si>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</si>
  <si>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</si>
  <si>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</si>
  <si>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</si>
  <si>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</si>
  <si>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</si>
  <si>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</si>
  <si>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</si>
  <si>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</si>
  <si>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</si>
  <si>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</si>
  <si>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</si>
  <si>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</si>
  <si>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</si>
  <si>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</si>
  <si>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</si>
  <si>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</si>
  <si>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</si>
  <si>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</si>
  <si>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</si>
  <si>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</si>
  <si>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</si>
  <si>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</si>
  <si>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</si>
  <si>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</si>
  <si>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</si>
  <si>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</si>
  <si>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</si>
  <si>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</si>
  <si>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</si>
  <si>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</si>
  <si>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</si>
  <si>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</si>
  <si>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</si>
  <si>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</si>
  <si>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</si>
  <si>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</si>
  <si>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</si>
  <si>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</si>
  <si>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</si>
  <si>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</si>
  <si>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</si>
  <si>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</si>
  <si>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</si>
  <si>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</si>
  <si>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</si>
  <si>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</si>
  <si>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</si>
  <si>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</si>
  <si>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</si>
  <si>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</si>
  <si>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</si>
  <si>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</si>
  <si>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</si>
  <si>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</si>
  <si>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</si>
  <si>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</si>
  <si>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</si>
  <si>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</si>
  <si>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</si>
  <si>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</si>
  <si>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</si>
  <si>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</si>
  <si>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</si>
  <si>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</si>
  <si>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</si>
  <si>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</si>
  <si>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</si>
  <si>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</si>
  <si>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</si>
  <si>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</si>
  <si>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</si>
  <si>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</si>
  <si>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</si>
  <si>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</si>
  <si>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</si>
  <si>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</si>
  <si>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</si>
  <si>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</si>
  <si>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</si>
  <si>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</si>
  <si>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</si>
  <si>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</si>
  <si>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</si>
  <si>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</si>
  <si>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</si>
  <si>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</si>
  <si>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</si>
  <si>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</si>
  <si>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</si>
  <si>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</si>
  <si>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</si>
  <si>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</si>
  <si>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</si>
  <si>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</si>
  <si>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</si>
  <si>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</si>
  <si>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</si>
  <si>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</si>
  <si>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</si>
  <si>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</si>
  <si>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</si>
  <si>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</si>
  <si>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</si>
  <si>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</si>
  <si>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</si>
  <si>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</si>
  <si>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</si>
  <si>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</si>
  <si>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</si>
  <si>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</si>
  <si>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</si>
  <si>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</si>
  <si>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</si>
  <si>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</si>
  <si>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</si>
  <si>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</si>
  <si>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</si>
  <si>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</si>
  <si>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</si>
  <si>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</si>
  <si>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</si>
  <si>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</si>
  <si>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</si>
  <si>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</si>
  <si>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</si>
  <si>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</si>
  <si>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</si>
  <si>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</si>
  <si>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</si>
  <si>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</si>
  <si>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</si>
  <si>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</si>
  <si>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</si>
  <si>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</si>
  <si>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</si>
  <si>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</si>
  <si>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</si>
  <si>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</si>
  <si>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</si>
  <si>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</si>
  <si>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</si>
  <si>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</si>
  <si>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</si>
  <si>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</si>
  <si>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</si>
  <si>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</si>
  <si>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</si>
  <si>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</si>
  <si>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</si>
  <si>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</si>
  <si>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</si>
  <si>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</si>
  <si>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</si>
  <si>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</si>
  <si>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</si>
  <si>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</si>
  <si>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</si>
  <si>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</si>
  <si>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</si>
  <si>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</si>
  <si>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</si>
  <si>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</si>
  <si>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</si>
  <si>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</si>
  <si>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</si>
  <si>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</si>
  <si>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</si>
  <si>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</si>
  <si>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</si>
  <si>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</si>
  <si>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</si>
  <si>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</si>
  <si>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</si>
  <si>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</si>
  <si>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</si>
  <si>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</si>
  <si>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</si>
  <si>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</si>
  <si>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</si>
  <si>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</si>
  <si>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</si>
  <si>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</si>
  <si>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</si>
  <si>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</si>
  <si>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</si>
  <si>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</si>
  <si>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</si>
  <si>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</si>
  <si>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</si>
  <si>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</si>
  <si>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</si>
  <si>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</si>
  <si>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</si>
  <si>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</si>
  <si>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</si>
  <si>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</si>
  <si>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</si>
  <si>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</si>
  <si>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</si>
  <si>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</si>
  <si>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</si>
  <si>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</si>
  <si>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</si>
  <si>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</si>
  <si>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</si>
  <si>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</si>
  <si>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</si>
  <si>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</si>
  <si>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</si>
  <si>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</si>
  <si>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</si>
  <si>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</si>
  <si>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</si>
  <si>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</si>
  <si>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</si>
  <si>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</si>
  <si>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</si>
  <si>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</si>
  <si>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</si>
  <si>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</si>
  <si>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</si>
  <si>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</si>
  <si>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</si>
  <si>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</si>
  <si>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</si>
  <si>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</si>
  <si>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</si>
  <si>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</si>
  <si>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</si>
  <si>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</si>
  <si>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</si>
  <si>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</si>
  <si>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</si>
  <si>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</si>
  <si>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</si>
  <si>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</si>
  <si>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</si>
  <si>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</si>
  <si>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</si>
  <si>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</si>
  <si>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</si>
  <si>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</si>
  <si>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</si>
  <si>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</si>
  <si>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</si>
  <si>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</si>
  <si>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</si>
  <si>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</si>
  <si>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</si>
  <si>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</si>
  <si>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</si>
  <si>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</si>
  <si>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</si>
  <si>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</si>
  <si>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</si>
  <si>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</si>
  <si>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</si>
  <si>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</si>
  <si>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</si>
  <si>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</si>
  <si>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</si>
  <si>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</si>
  <si>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</si>
  <si>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</si>
  <si>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</si>
  <si>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</si>
  <si>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</si>
  <si>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</si>
  <si>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</si>
  <si>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</si>
  <si>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</si>
  <si>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</si>
  <si>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</si>
  <si>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</si>
  <si>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</si>
  <si>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</si>
  <si>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</si>
  <si>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</si>
  <si>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</si>
  <si>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</si>
  <si>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</si>
  <si>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</si>
  <si>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</si>
  <si>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</si>
  <si>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</si>
  <si>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</si>
  <si>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</si>
  <si>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</si>
  <si>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</si>
  <si>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</si>
  <si>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</si>
  <si>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</si>
  <si>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</si>
  <si>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</si>
  <si>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</si>
  <si>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</si>
  <si>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</si>
  <si>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</si>
  <si>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</si>
  <si>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</si>
  <si>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</si>
  <si>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</si>
  <si>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</si>
  <si>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</si>
  <si>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</si>
  <si>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</si>
  <si>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</si>
  <si>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</si>
  <si>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</si>
  <si>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</si>
  <si>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</si>
  <si>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</si>
  <si>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</si>
  <si>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</si>
  <si>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</si>
  <si>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</si>
  <si>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</si>
  <si>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</si>
  <si>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</si>
  <si>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</si>
  <si>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</si>
  <si>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</si>
  <si>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</si>
  <si>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</si>
  <si>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</si>
  <si>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</si>
  <si>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</si>
  <si>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</si>
  <si>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</si>
  <si>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</si>
  <si>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</si>
  <si>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</si>
  <si>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</si>
  <si>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</si>
  <si>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</si>
  <si>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</si>
  <si>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</si>
  <si>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</si>
  <si>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</si>
  <si>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</si>
  <si>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</si>
  <si>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</si>
  <si>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</si>
  <si>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</si>
  <si>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</si>
  <si>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</si>
  <si>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</si>
  <si>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</si>
  <si>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</si>
  <si>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</si>
  <si>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</si>
  <si>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</si>
  <si>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</si>
  <si>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</si>
  <si>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</si>
  <si>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</si>
  <si>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</si>
  <si>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</si>
  <si>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</si>
  <si>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</si>
  <si>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</si>
  <si>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</si>
  <si>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</si>
  <si>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</si>
  <si>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</si>
  <si>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</si>
  <si>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</si>
  <si>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</si>
  <si>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</si>
  <si>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</si>
  <si>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</si>
  <si>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</si>
  <si>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</si>
  <si>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</si>
  <si>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</si>
  <si>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</si>
  <si>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</si>
  <si>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</si>
  <si>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</si>
  <si>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</si>
  <si>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</si>
  <si>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</si>
  <si>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</si>
  <si>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</si>
  <si>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</si>
  <si>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</si>
  <si>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</si>
  <si>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</si>
  <si>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</si>
  <si>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</si>
  <si>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</si>
  <si>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</si>
  <si>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</si>
  <si>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</si>
  <si>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</si>
  <si>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</si>
  <si>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</si>
  <si>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</si>
  <si>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</si>
  <si>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</si>
  <si>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</si>
  <si>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</si>
  <si>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</si>
  <si>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</si>
  <si>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</si>
  <si>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</si>
  <si>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</si>
  <si>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</si>
  <si>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</si>
  <si>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</si>
  <si>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</si>
  <si>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</si>
  <si>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</si>
  <si>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</si>
  <si>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</si>
  <si>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</si>
  <si>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</si>
  <si>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</si>
  <si>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</si>
  <si>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</si>
  <si>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</si>
  <si>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</si>
  <si>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</si>
  <si>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</si>
  <si>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</si>
  <si>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</si>
  <si>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</si>
  <si>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</si>
  <si>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</si>
  <si>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</si>
  <si>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</si>
  <si>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</si>
  <si>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</si>
  <si>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</si>
  <si>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</si>
  <si>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</si>
  <si>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</si>
  <si>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</si>
  <si>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</si>
  <si>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</si>
  <si>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</si>
  <si>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</si>
  <si>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</si>
  <si>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</si>
  <si>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</si>
  <si>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</si>
  <si>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</si>
  <si>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</si>
  <si>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</si>
  <si>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</si>
  <si>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</si>
  <si>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</si>
  <si>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</si>
  <si>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</si>
  <si>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</si>
  <si>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</si>
  <si>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</si>
  <si>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</si>
  <si>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</si>
  <si>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</si>
  <si>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</si>
  <si>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</si>
  <si>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</si>
  <si>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</si>
  <si>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</si>
  <si>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</si>
  <si>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</si>
  <si>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</si>
  <si>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</si>
  <si>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</si>
  <si>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</si>
  <si>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</si>
  <si>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</si>
  <si>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</si>
  <si>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</si>
  <si>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</si>
  <si>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</si>
  <si>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</si>
  <si>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</si>
  <si>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</si>
  <si>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</si>
  <si>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</si>
  <si>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</si>
  <si>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</si>
  <si>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</si>
  <si>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</si>
  <si>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</si>
  <si>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</si>
  <si>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</si>
  <si>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</si>
  <si>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</si>
  <si>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</si>
  <si>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</si>
  <si>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</si>
  <si>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</si>
  <si>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</si>
  <si>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</si>
  <si>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</si>
  <si>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</si>
  <si>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</si>
  <si>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</si>
  <si>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</si>
  <si>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</si>
  <si>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</si>
  <si>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</si>
  <si>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</si>
  <si>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</si>
  <si>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</si>
  <si>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</si>
  <si>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</si>
  <si>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</si>
  <si>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</si>
  <si>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</si>
  <si>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</si>
  <si>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</si>
  <si>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</si>
  <si>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</si>
  <si>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</si>
  <si>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</si>
  <si>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</si>
  <si>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</si>
  <si>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</si>
  <si>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</si>
  <si>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</si>
  <si>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</si>
  <si>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</si>
  <si>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</si>
  <si>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</si>
  <si>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</si>
  <si>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</si>
  <si>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</si>
  <si>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</si>
  <si>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</si>
  <si>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</si>
  <si>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</si>
  <si>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</si>
  <si>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</si>
  <si>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</si>
  <si>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</si>
  <si>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</si>
  <si>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</si>
  <si>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</si>
  <si>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</si>
  <si>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</si>
  <si>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</si>
  <si>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</si>
  <si>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</si>
  <si>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</si>
  <si>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</si>
  <si>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</si>
  <si>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</si>
  <si>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</si>
  <si>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</si>
  <si>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</si>
  <si>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</si>
  <si>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</si>
  <si>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</si>
  <si>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</si>
  <si>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</si>
  <si>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</si>
  <si>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</si>
  <si>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</si>
  <si>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</si>
  <si>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</si>
  <si>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</si>
  <si>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</si>
  <si>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</si>
  <si>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</si>
  <si>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</si>
  <si>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</si>
  <si>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</si>
  <si>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</si>
  <si>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</si>
  <si>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</si>
  <si>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</si>
  <si>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</si>
  <si>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</si>
  <si>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</si>
  <si>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</si>
  <si>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</si>
  <si>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</si>
  <si>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</si>
  <si>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</si>
  <si>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</si>
  <si>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</si>
  <si>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</si>
  <si>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</si>
  <si>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</si>
  <si>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</si>
  <si>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</si>
  <si>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</si>
  <si>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</si>
  <si>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</si>
  <si>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</si>
  <si>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</si>
  <si>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</si>
  <si>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</si>
  <si>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</si>
  <si>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</si>
  <si>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</si>
  <si>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</si>
  <si>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</si>
  <si>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</si>
  <si>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</si>
  <si>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</si>
  <si>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</si>
  <si>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</si>
  <si>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</si>
  <si>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</si>
  <si>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</si>
  <si>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</si>
  <si>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</si>
  <si>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</si>
  <si>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</si>
  <si>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</si>
  <si>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</si>
  <si>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</si>
  <si>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</si>
  <si>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</si>
  <si>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</si>
  <si>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</si>
  <si>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</si>
  <si>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</si>
  <si>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</si>
  <si>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</si>
  <si>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</si>
  <si>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</si>
  <si>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</si>
  <si>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</si>
  <si>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</si>
  <si>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</si>
  <si>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</si>
  <si>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</si>
  <si>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</si>
  <si>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</si>
  <si>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</si>
  <si>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</si>
  <si>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</si>
  <si>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</si>
  <si>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</si>
  <si>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</si>
  <si>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</si>
  <si>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</si>
  <si>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</si>
  <si>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</si>
  <si>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</si>
  <si>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</si>
  <si>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</si>
  <si>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</si>
  <si>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</si>
  <si>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</si>
  <si>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</si>
  <si>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</si>
  <si>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</si>
  <si>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</si>
  <si>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</si>
  <si>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</si>
  <si>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</si>
  <si>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</si>
  <si>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</si>
  <si>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</si>
  <si>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</si>
  <si>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</si>
  <si>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</si>
  <si>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</si>
  <si>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</si>
  <si>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</si>
  <si>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</si>
  <si>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</si>
  <si>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</si>
  <si>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</si>
  <si>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</si>
  <si>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</si>
  <si>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</si>
  <si>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</si>
  <si>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</si>
  <si>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</si>
  <si>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</si>
  <si>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</si>
  <si>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</si>
  <si>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</si>
  <si>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</si>
  <si>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</si>
  <si>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</si>
  <si>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</si>
  <si>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</si>
  <si>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</si>
  <si>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</si>
  <si>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</si>
  <si>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</si>
  <si>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</si>
  <si>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</si>
  <si>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</si>
  <si>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</si>
  <si>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</si>
  <si>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</si>
  <si>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</si>
  <si>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</si>
  <si>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</si>
  <si>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</si>
  <si>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</si>
  <si>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</si>
  <si>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</si>
  <si>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</si>
  <si>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</si>
  <si>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</si>
  <si>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</si>
  <si>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</si>
  <si>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</si>
  <si>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</si>
  <si>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</si>
  <si>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</si>
  <si>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</si>
  <si>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</si>
  <si>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</si>
  <si>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</si>
  <si>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</si>
  <si>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</si>
  <si>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</si>
  <si>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</si>
  <si>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</si>
  <si>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</si>
  <si>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</si>
  <si>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</si>
  <si>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</si>
  <si>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</si>
  <si>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</si>
  <si>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</si>
  <si>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</si>
  <si>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</si>
  <si>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</si>
  <si>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</si>
  <si>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</si>
  <si>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</si>
  <si>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</si>
  <si>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</si>
  <si>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</si>
  <si>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</si>
  <si>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</si>
  <si>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</si>
  <si>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</si>
  <si>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</si>
  <si>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</si>
  <si>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</si>
  <si>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</si>
  <si>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</si>
  <si>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</si>
  <si>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</si>
  <si>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</si>
  <si>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</si>
  <si>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</si>
  <si>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</si>
  <si>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</si>
  <si>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</si>
  <si>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</si>
  <si>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</si>
  <si>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</si>
  <si>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</si>
  <si>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</si>
  <si>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</si>
  <si>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</si>
  <si>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</si>
  <si>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</si>
  <si>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</si>
  <si>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</si>
  <si>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</si>
  <si>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</si>
  <si>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</si>
  <si>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</si>
  <si>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</si>
  <si>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</si>
  <si>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</si>
  <si>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</si>
  <si>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</si>
  <si>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</si>
  <si>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</si>
  <si>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</si>
  <si>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</si>
  <si>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</si>
  <si>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</si>
  <si>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</si>
  <si>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</si>
  <si>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</si>
  <si>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</si>
  <si>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</si>
  <si>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</si>
  <si>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</si>
  <si>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</si>
  <si>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</si>
  <si>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</si>
  <si>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</si>
  <si>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</si>
  <si>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</si>
  <si>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</si>
  <si>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</si>
  <si>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</si>
  <si>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</si>
  <si>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</si>
  <si>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</si>
  <si>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</si>
  <si>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</si>
  <si>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</si>
  <si>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</si>
  <si>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</si>
  <si>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</si>
  <si>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</si>
  <si>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</si>
  <si>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</si>
  <si>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</si>
  <si>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</si>
  <si>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</si>
  <si>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</si>
  <si>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</si>
  <si>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</si>
  <si>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</si>
  <si>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</si>
  <si>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</si>
  <si>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</si>
  <si>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</si>
  <si>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</si>
  <si>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</si>
  <si>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</si>
  <si>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</si>
  <si>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</si>
  <si>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</si>
  <si>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</si>
  <si>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</si>
  <si>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</si>
  <si>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</si>
  <si>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</si>
  <si>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</si>
  <si>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</si>
  <si>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</si>
  <si>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</si>
  <si>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</si>
  <si>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</si>
  <si>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</si>
  <si>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</si>
  <si>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</si>
  <si>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</si>
  <si>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</si>
  <si>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</si>
  <si>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</si>
  <si>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</si>
  <si>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</si>
  <si>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</si>
  <si>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</si>
  <si>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</si>
  <si>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</si>
  <si>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</si>
  <si>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</si>
  <si>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</si>
  <si>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</si>
  <si>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</si>
  <si>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</si>
  <si>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</si>
  <si>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</si>
  <si>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</si>
  <si>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</si>
  <si>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</si>
  <si>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</si>
  <si>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</si>
  <si>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</si>
  <si>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</si>
  <si>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</si>
  <si>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</si>
  <si>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</si>
  <si>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</si>
  <si>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</si>
  <si>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</si>
  <si>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</si>
  <si>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</si>
  <si>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</si>
  <si>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</si>
  <si>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</si>
  <si>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</si>
  <si>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</si>
  <si>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</si>
  <si>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</si>
  <si>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</si>
  <si>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</si>
  <si>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</si>
  <si>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</si>
  <si>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</si>
  <si>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</si>
  <si>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</si>
  <si>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</si>
  <si>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</si>
  <si>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</si>
  <si>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</si>
  <si>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</si>
  <si>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</si>
  <si>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</si>
  <si>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</si>
  <si>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</si>
  <si>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</si>
  <si>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</si>
  <si>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</si>
  <si>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</si>
  <si>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</si>
  <si>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</si>
  <si>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</si>
  <si>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</si>
  <si>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</si>
  <si>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</si>
  <si>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</si>
  <si>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</si>
  <si>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</si>
  <si>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</si>
  <si>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</si>
  <si>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</si>
  <si>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</si>
  <si>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</si>
  <si>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</si>
  <si>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</si>
  <si>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</si>
  <si>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</si>
  <si>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</si>
  <si>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</si>
  <si>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</si>
  <si>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</si>
  <si>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</si>
  <si>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</si>
  <si>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</si>
  <si>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</si>
  <si>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</si>
  <si>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</si>
  <si>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</si>
  <si>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</si>
  <si>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</si>
  <si>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</si>
  <si>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</si>
  <si>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</si>
  <si>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</si>
  <si>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</si>
  <si>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</si>
  <si>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</si>
  <si>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</si>
  <si>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</si>
  <si>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</si>
  <si>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</si>
  <si>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</si>
  <si>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</si>
  <si>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</si>
  <si>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</si>
  <si>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</si>
  <si>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</si>
  <si>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</si>
  <si>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</si>
  <si>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</si>
  <si>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</si>
  <si>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</si>
  <si>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</si>
  <si>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</si>
  <si>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</si>
  <si>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</si>
  <si>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</si>
  <si>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</si>
  <si>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</si>
  <si>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</si>
  <si>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</si>
  <si>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</si>
  <si>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</si>
  <si>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</si>
  <si>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</si>
  <si>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</si>
  <si>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</si>
  <si>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</si>
  <si>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</si>
  <si>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</si>
  <si>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</si>
  <si>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</si>
  <si>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</si>
  <si>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</si>
  <si>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</si>
  <si>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</si>
  <si>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</si>
  <si>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</si>
  <si>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</si>
  <si>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</si>
  <si>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</si>
  <si>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</si>
  <si>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</si>
  <si>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</si>
  <si>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</si>
  <si>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</si>
  <si>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</si>
  <si>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</si>
  <si>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</si>
  <si>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</si>
  <si>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</si>
  <si>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</si>
  <si>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</si>
  <si>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</si>
  <si>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</si>
  <si>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</si>
  <si>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</si>
  <si>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</si>
  <si>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</si>
  <si>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</si>
  <si>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</si>
  <si>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</si>
  <si>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</si>
  <si>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</si>
  <si>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</si>
  <si>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</si>
  <si>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</si>
  <si>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</si>
  <si>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</si>
  <si>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</si>
  <si>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</si>
  <si>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</si>
  <si>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</si>
  <si>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</si>
  <si>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</si>
  <si>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</si>
  <si>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</si>
  <si>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</si>
  <si>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</si>
  <si>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</si>
  <si>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</si>
  <si>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</si>
  <si>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</si>
  <si>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</si>
  <si>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</si>
  <si>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</si>
  <si>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</si>
  <si>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</si>
  <si>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</si>
  <si>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</si>
  <si>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</si>
  <si>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</si>
  <si>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</si>
  <si>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</si>
  <si>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</si>
  <si>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</si>
  <si>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</si>
  <si>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</si>
  <si>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</si>
  <si>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</si>
  <si>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</si>
  <si>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</si>
  <si>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</si>
  <si>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</si>
  <si>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</si>
  <si>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</si>
  <si>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</si>
  <si>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</si>
  <si>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</si>
  <si>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</si>
  <si>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</si>
  <si>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</si>
  <si>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</si>
  <si>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</si>
  <si>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</si>
  <si>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</si>
  <si>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</si>
  <si>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</si>
  <si>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</si>
  <si>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</si>
  <si>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</si>
  <si>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</si>
  <si>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</si>
  <si>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</si>
  <si>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</si>
  <si>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</si>
  <si>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</si>
  <si>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</si>
  <si>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</si>
  <si>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</si>
  <si>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</si>
  <si>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</si>
  <si>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</si>
  <si>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</si>
  <si>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</si>
  <si>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</si>
  <si>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</si>
  <si>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</si>
  <si>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</si>
  <si>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</si>
  <si>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</si>
  <si>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</si>
  <si>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</si>
  <si>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</si>
  <si>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</si>
  <si>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</si>
  <si>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</si>
  <si>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</si>
  <si>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</si>
  <si>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</si>
  <si>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</si>
  <si>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</si>
  <si>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</si>
  <si>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</si>
  <si>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</si>
  <si>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</si>
  <si>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</si>
  <si>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</si>
  <si>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</si>
  <si>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</si>
  <si>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</si>
  <si>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</si>
  <si>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</si>
  <si>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</si>
  <si>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</si>
  <si>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</si>
  <si>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</si>
  <si>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</si>
  <si>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</si>
  <si>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</si>
  <si>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</si>
  <si>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</si>
  <si>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</si>
  <si>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</si>
  <si>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</si>
  <si>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</si>
  <si>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</si>
  <si>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</si>
  <si>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</si>
  <si>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</si>
  <si>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</si>
  <si>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</si>
  <si>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</si>
  <si>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</si>
  <si>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</si>
  <si>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</si>
  <si>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</si>
  <si>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</si>
  <si>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</si>
  <si>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</si>
  <si>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</si>
  <si>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</si>
  <si>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</si>
  <si>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</si>
  <si>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</si>
  <si>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</si>
  <si>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</si>
  <si>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</si>
  <si>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</si>
  <si>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</si>
  <si>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</si>
  <si>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</si>
  <si>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</si>
  <si>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</si>
  <si>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</si>
  <si>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</si>
  <si>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</si>
  <si>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</si>
  <si>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</si>
  <si>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</si>
  <si>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</si>
  <si>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</si>
  <si>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</si>
  <si>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</si>
  <si>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</si>
  <si>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</si>
  <si>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</si>
  <si>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</si>
  <si>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</si>
  <si>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</si>
  <si>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</si>
  <si>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</si>
  <si>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</si>
  <si>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</si>
  <si>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</si>
  <si>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</si>
  <si>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</si>
  <si>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</si>
  <si>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</si>
  <si>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</si>
  <si>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</si>
  <si>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</si>
  <si>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</si>
  <si>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</si>
  <si>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</si>
  <si>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</si>
  <si>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</si>
  <si>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</si>
  <si>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</si>
  <si>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</si>
  <si>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</si>
  <si>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</si>
  <si>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</si>
  <si>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</si>
  <si>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</si>
  <si>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</si>
  <si>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</si>
  <si>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</si>
  <si>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</si>
  <si>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</si>
  <si>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</si>
  <si>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</si>
  <si>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</si>
  <si>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</si>
  <si>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</si>
  <si>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</si>
  <si>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</si>
  <si>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</si>
  <si>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</si>
  <si>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</si>
  <si>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</si>
  <si>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</si>
  <si>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</si>
  <si>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</si>
  <si>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</si>
  <si>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</si>
  <si>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</si>
  <si>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</si>
  <si>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</si>
  <si>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</si>
  <si>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</si>
  <si>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</si>
  <si>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</si>
  <si>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</si>
  <si>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</si>
  <si>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</si>
  <si>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</si>
  <si>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</si>
  <si>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</si>
  <si>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</si>
  <si>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</si>
  <si>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</si>
  <si>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</si>
  <si>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</si>
  <si>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</si>
  <si>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</si>
  <si>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</si>
  <si>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</si>
  <si>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</si>
  <si>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</si>
  <si>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</si>
  <si>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</si>
  <si>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</si>
  <si>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</si>
  <si>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</si>
  <si>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</si>
  <si>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</si>
  <si>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</si>
  <si>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</si>
  <si>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</si>
  <si>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</si>
  <si>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</si>
  <si>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</si>
  <si>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</si>
  <si>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</si>
  <si>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</si>
  <si>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</si>
  <si>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</si>
  <si>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</si>
  <si>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</si>
  <si>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</si>
  <si>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</si>
  <si>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</si>
  <si>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</si>
  <si>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</si>
  <si>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</si>
  <si>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</si>
  <si>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</si>
  <si>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</si>
  <si>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</si>
  <si>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</si>
  <si>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</si>
  <si>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</si>
  <si>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</si>
  <si>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</si>
  <si>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</si>
  <si>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</si>
  <si>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</si>
  <si>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</si>
  <si>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</si>
  <si>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</si>
  <si>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</si>
  <si>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</si>
  <si>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</si>
  <si>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</si>
  <si>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</si>
  <si>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</si>
  <si>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</si>
  <si>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</si>
  <si>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</si>
  <si>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</si>
  <si>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</si>
  <si>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</si>
  <si>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</si>
  <si>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</si>
  <si>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</si>
  <si>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</si>
  <si>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</si>
  <si>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</si>
  <si>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</si>
  <si>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</si>
  <si>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</si>
  <si>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</si>
  <si>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</si>
  <si>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</si>
  <si>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</si>
  <si>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</si>
  <si>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</si>
  <si>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</si>
  <si>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</si>
  <si>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</si>
  <si>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</si>
  <si>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</si>
  <si>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</si>
  <si>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</si>
  <si>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</si>
  <si>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</si>
  <si>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</si>
  <si>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</si>
  <si>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</si>
  <si>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</si>
  <si>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</si>
  <si>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</si>
  <si>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</si>
  <si>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</si>
  <si>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</si>
  <si>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</si>
  <si>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</si>
  <si>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</si>
  <si>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</si>
  <si>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</si>
  <si>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</si>
  <si>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</si>
  <si>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</si>
  <si>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</si>
  <si>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</si>
  <si>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</si>
  <si>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</si>
  <si>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</si>
  <si>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</si>
  <si>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</si>
  <si>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</si>
  <si>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</si>
  <si>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</si>
  <si>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</si>
  <si>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</si>
  <si>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</si>
  <si>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</si>
  <si>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</si>
  <si>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</si>
  <si>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</si>
  <si>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</si>
  <si>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</si>
  <si>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</si>
  <si>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</si>
  <si>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</si>
  <si>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</si>
  <si>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</si>
  <si>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</si>
  <si>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</si>
  <si>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</si>
  <si>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</si>
  <si>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</si>
  <si>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</si>
  <si>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</si>
  <si>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</si>
  <si>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</si>
  <si>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</si>
  <si>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</si>
  <si>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</si>
  <si>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</si>
  <si>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</si>
  <si>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</si>
  <si>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</si>
  <si>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</si>
  <si>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</si>
  <si>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</si>
  <si>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</si>
  <si>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</si>
  <si>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</si>
  <si>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</si>
  <si>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</si>
  <si>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</si>
  <si>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</si>
  <si>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</si>
  <si>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</si>
  <si>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</si>
  <si>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</si>
  <si>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</si>
  <si>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</si>
  <si>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</si>
  <si>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</si>
  <si>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</si>
  <si>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</si>
  <si>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</si>
  <si>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</si>
  <si>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</si>
  <si>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</si>
  <si>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</si>
  <si>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</si>
  <si>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</si>
  <si>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</si>
  <si>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</si>
  <si>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</si>
  <si>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</si>
  <si>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</si>
  <si>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</si>
  <si>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</si>
  <si>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</si>
  <si>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</si>
  <si>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</si>
  <si>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</si>
  <si>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</si>
  <si>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</si>
  <si>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</si>
  <si>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</si>
  <si>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</si>
  <si>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</si>
  <si>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</si>
  <si>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</si>
  <si>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</si>
  <si>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</si>
  <si>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</si>
  <si>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</si>
  <si>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</si>
  <si>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</si>
  <si>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</si>
  <si>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</si>
  <si>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</si>
  <si>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</si>
  <si>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</si>
  <si>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</si>
  <si>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</si>
  <si>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</si>
  <si>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</si>
  <si>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</si>
  <si>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</si>
  <si>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</si>
  <si>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</si>
  <si>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</si>
  <si>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</si>
  <si>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</si>
  <si>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</si>
  <si>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</si>
  <si>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</si>
  <si>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</si>
  <si>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</si>
  <si>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</si>
  <si>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</si>
  <si>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</si>
  <si>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</si>
  <si>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</si>
  <si>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</si>
  <si>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</si>
  <si>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</si>
  <si>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</si>
  <si>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</si>
  <si>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</si>
  <si>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</si>
  <si>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</si>
  <si>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</si>
  <si>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</si>
  <si>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</si>
  <si>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</si>
  <si>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</si>
  <si>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</si>
  <si>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</si>
  <si>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</si>
  <si>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</si>
  <si>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</si>
  <si>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</si>
  <si>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</si>
  <si>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</si>
  <si>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</si>
  <si>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</si>
  <si>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</si>
  <si>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</si>
  <si>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</si>
  <si>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</si>
  <si>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</si>
  <si>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</si>
  <si>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</si>
  <si>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</si>
  <si>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</si>
  <si>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</si>
  <si>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</si>
  <si>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</si>
  <si>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</si>
  <si>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</si>
  <si>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</si>
  <si>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</si>
  <si>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</si>
  <si>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</si>
  <si>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</si>
  <si>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</si>
  <si>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</si>
  <si>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</si>
  <si>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</si>
  <si>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</si>
  <si>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</si>
  <si>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</si>
  <si>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</si>
  <si>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</si>
  <si>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</si>
  <si>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</si>
  <si>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</si>
  <si>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</si>
  <si>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</si>
  <si>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</si>
  <si>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</si>
  <si>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</si>
  <si>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</si>
  <si>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</si>
  <si>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</si>
  <si>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</si>
  <si>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</si>
  <si>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</si>
  <si>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</si>
  <si>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</si>
  <si>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</si>
  <si>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</si>
  <si>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</si>
  <si>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</si>
  <si>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</si>
  <si>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</si>
  <si>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</si>
  <si>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</si>
  <si>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</si>
  <si>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</si>
  <si>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</si>
  <si>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</si>
  <si>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</si>
  <si>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</si>
  <si>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</si>
  <si>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</si>
  <si>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</si>
  <si>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</si>
  <si>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</si>
  <si>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</si>
  <si>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</si>
  <si>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</si>
  <si>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</si>
  <si>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</si>
  <si>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</si>
  <si>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</si>
  <si>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</si>
  <si>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</si>
  <si>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</si>
  <si>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</si>
  <si>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</si>
  <si>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</si>
  <si>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</si>
  <si>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</si>
  <si>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</si>
  <si>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</si>
  <si>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</si>
  <si>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</si>
  <si>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</si>
  <si>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</si>
  <si>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</si>
  <si>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</si>
  <si>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</si>
  <si>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</si>
  <si>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</si>
  <si>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</si>
  <si>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</si>
  <si>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</si>
  <si>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</si>
  <si>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</si>
  <si>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</si>
  <si>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</si>
  <si>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</si>
  <si>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</si>
  <si>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</si>
  <si>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</si>
  <si>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</si>
  <si>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</si>
  <si>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</si>
  <si>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</si>
  <si>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</si>
  <si>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</si>
  <si>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</si>
  <si>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</si>
  <si>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</si>
  <si>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</si>
  <si>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</si>
  <si>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</si>
  <si>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</si>
  <si>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</si>
  <si>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</si>
  <si>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</si>
  <si>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</si>
  <si>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</si>
  <si>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</si>
  <si>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</si>
  <si>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</si>
  <si>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</si>
  <si>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</si>
  <si>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</si>
  <si>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</si>
  <si>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</si>
  <si>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</si>
  <si>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</si>
  <si>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</si>
  <si>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</si>
  <si>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</si>
  <si>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</si>
  <si>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</si>
  <si>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</si>
  <si>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</si>
  <si>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</si>
  <si>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</si>
  <si>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</si>
  <si>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</si>
  <si>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</si>
  <si>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</si>
  <si>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</si>
  <si>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</si>
  <si>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</si>
  <si>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</si>
  <si>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</si>
  <si>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</si>
  <si>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</si>
  <si>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</si>
  <si>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</si>
  <si>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</si>
  <si>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</si>
  <si>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</si>
  <si>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</si>
  <si>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</si>
  <si>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</si>
  <si>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</si>
  <si>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</si>
  <si>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</si>
  <si>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</si>
  <si>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</si>
  <si>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</si>
  <si>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</si>
  <si>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</si>
  <si>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</si>
  <si>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</si>
  <si>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</si>
  <si>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</si>
  <si>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</si>
  <si>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</si>
  <si>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</si>
  <si>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</si>
  <si>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</si>
  <si>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</si>
  <si>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</si>
  <si>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</si>
  <si>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</si>
  <si>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</si>
  <si>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</si>
  <si>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</si>
  <si>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</si>
  <si>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</si>
  <si>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</si>
  <si>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</si>
  <si>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</si>
  <si>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</si>
  <si>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</si>
  <si>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</si>
  <si>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</si>
  <si>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</si>
  <si>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</si>
  <si>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</si>
  <si>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</si>
  <si>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</si>
  <si>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</si>
  <si>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</si>
  <si>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</si>
  <si>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</si>
  <si>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</si>
  <si>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</si>
  <si>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</si>
  <si>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</si>
  <si>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</si>
  <si>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</si>
  <si>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</si>
  <si>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</si>
  <si>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</si>
  <si>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</si>
  <si>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</si>
  <si>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</si>
  <si>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</si>
  <si>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</si>
  <si>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</si>
  <si>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</si>
  <si>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</si>
  <si>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</si>
  <si>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</si>
  <si>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</si>
  <si>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</si>
  <si>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</si>
  <si>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</si>
  <si>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</si>
  <si>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</si>
  <si>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</si>
  <si>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</si>
  <si>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</si>
  <si>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</si>
  <si>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</si>
  <si>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</si>
  <si>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</si>
  <si>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</si>
  <si>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</si>
  <si>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</si>
  <si>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</si>
  <si>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</si>
  <si>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</si>
  <si>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</si>
  <si>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</si>
  <si>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</si>
  <si>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</si>
  <si>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</si>
  <si>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</si>
  <si>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</si>
  <si>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</si>
  <si>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</si>
  <si>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</si>
  <si>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</si>
  <si>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</si>
  <si>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</si>
  <si>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</si>
  <si>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</si>
  <si>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</si>
  <si>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</si>
  <si>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</si>
  <si>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</si>
  <si>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</si>
  <si>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</si>
  <si>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</si>
  <si>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</si>
  <si>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</si>
  <si>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</si>
  <si>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</si>
  <si>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</si>
  <si>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</si>
  <si>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</si>
  <si>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</si>
  <si>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</si>
  <si>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</si>
  <si>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</si>
  <si>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</si>
  <si>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</si>
  <si>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</si>
  <si>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</si>
  <si>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</si>
  <si>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</si>
  <si>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</si>
  <si>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</si>
  <si>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</si>
  <si>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</si>
  <si>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</si>
  <si>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</si>
  <si>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</si>
  <si>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</si>
  <si>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</si>
  <si>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</si>
  <si>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</si>
  <si>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</si>
  <si>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</si>
  <si>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</si>
  <si>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</si>
  <si>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</si>
  <si>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</si>
  <si>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</si>
  <si>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</si>
  <si>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</si>
  <si>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</si>
  <si>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</si>
  <si>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</si>
  <si>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</si>
  <si>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</si>
  <si>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</si>
  <si>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</si>
  <si>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</si>
  <si>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</si>
  <si>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</si>
  <si>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</si>
  <si>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</si>
  <si>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</si>
  <si>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</si>
  <si>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</si>
  <si>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</si>
  <si>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</si>
  <si>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</si>
  <si>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</si>
  <si>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</si>
  <si>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</si>
  <si>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</si>
  <si>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</si>
  <si>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</si>
  <si>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</si>
  <si>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</si>
  <si>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</si>
  <si>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</si>
  <si>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</si>
  <si>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</si>
  <si>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</si>
  <si>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</si>
  <si>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</si>
  <si>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</si>
  <si>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</si>
  <si>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</si>
  <si>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</si>
  <si>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</si>
  <si>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</si>
  <si>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</si>
  <si>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</si>
  <si>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</si>
  <si>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</si>
  <si>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</si>
  <si>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</si>
  <si>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</si>
  <si>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</si>
  <si>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</si>
  <si>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</si>
  <si>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</si>
  <si>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</si>
  <si>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</si>
  <si>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</si>
  <si>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</si>
  <si>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</si>
  <si>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</si>
  <si>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</si>
  <si>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</si>
  <si>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</si>
  <si>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</si>
  <si>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</si>
  <si>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</si>
  <si>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</si>
  <si>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</si>
  <si>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</si>
  <si>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</si>
  <si>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</si>
  <si>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</si>
  <si>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</si>
  <si>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</si>
  <si>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</si>
  <si>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</si>
  <si>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</si>
  <si>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</si>
  <si>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</si>
  <si>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</si>
  <si>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</si>
  <si>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</si>
  <si>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</si>
  <si>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</si>
  <si>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</si>
  <si>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</si>
  <si>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</si>
  <si>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</si>
  <si>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</si>
  <si>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</si>
  <si>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</si>
  <si>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</si>
  <si>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</si>
  <si>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</si>
  <si>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</si>
  <si>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</si>
  <si>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</si>
  <si>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</si>
  <si>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</si>
  <si>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</si>
  <si>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</si>
  <si>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</si>
  <si>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</si>
  <si>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</si>
  <si>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</si>
  <si>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</si>
  <si>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</si>
  <si>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</si>
  <si>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</si>
  <si>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</si>
  <si>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</si>
  <si>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</si>
  <si>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</si>
  <si>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</si>
  <si>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</si>
  <si>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</si>
  <si>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</si>
  <si>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</si>
  <si>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</si>
  <si>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</si>
  <si>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</si>
  <si>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</si>
  <si>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</si>
  <si>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</si>
  <si>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</si>
  <si>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</si>
  <si>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</si>
  <si>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</si>
  <si>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</si>
  <si>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</si>
  <si>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</si>
  <si>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</si>
  <si>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</si>
  <si>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</si>
  <si>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</si>
  <si>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</si>
  <si>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</si>
  <si>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</si>
  <si>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</si>
  <si>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</si>
  <si>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</si>
  <si>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</si>
  <si>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</si>
  <si>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</si>
  <si>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</si>
  <si>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</si>
  <si>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</si>
  <si>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</si>
  <si>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</si>
  <si>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</si>
  <si>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</si>
  <si>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</si>
  <si>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</si>
  <si>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</si>
  <si>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</si>
  <si>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</si>
  <si>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</si>
  <si>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</si>
  <si>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</si>
  <si>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</si>
  <si>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</si>
  <si>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</si>
  <si>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</si>
  <si>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</si>
  <si>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</si>
  <si>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</si>
  <si>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</si>
  <si>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</si>
  <si>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</si>
  <si>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</si>
  <si>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</si>
  <si>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</si>
  <si>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</si>
  <si>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</si>
  <si>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</si>
  <si>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</si>
  <si>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</si>
  <si>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</si>
  <si>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</si>
  <si>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</si>
  <si>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</si>
  <si>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</si>
  <si>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</si>
  <si>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</si>
  <si>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</si>
  <si>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</si>
  <si>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</si>
  <si>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</si>
  <si>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</si>
  <si>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</si>
  <si>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</si>
  <si>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</si>
  <si>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</si>
  <si>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</si>
  <si>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</si>
  <si>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</si>
  <si>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</si>
  <si>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</si>
  <si>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</si>
  <si>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</si>
  <si>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</si>
  <si>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</si>
  <si>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</si>
  <si>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</si>
  <si>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</si>
  <si>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</si>
  <si>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</si>
  <si>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</si>
  <si>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</si>
  <si>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</si>
  <si>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</si>
  <si>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</si>
  <si>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</si>
  <si>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</si>
  <si>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</si>
  <si>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</si>
  <si>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</si>
  <si>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</si>
  <si>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</si>
  <si>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</si>
  <si>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</si>
  <si>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</si>
  <si>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</si>
  <si>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</si>
  <si>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</si>
  <si>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</si>
  <si>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</si>
  <si>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</si>
  <si>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</si>
  <si>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</si>
  <si>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</si>
  <si>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</si>
  <si>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</si>
  <si>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</si>
  <si>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</si>
  <si>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</si>
  <si>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</si>
  <si>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</si>
  <si>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</si>
  <si>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</si>
  <si>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</si>
  <si>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</si>
  <si>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</si>
  <si>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</si>
  <si>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</si>
  <si>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</si>
  <si>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</si>
  <si>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</si>
  <si>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</si>
  <si>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</si>
  <si>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</si>
  <si>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</si>
  <si>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</si>
  <si>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</si>
  <si>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</si>
  <si>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</si>
  <si>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</si>
  <si>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</si>
  <si>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</si>
  <si>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</si>
  <si>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</si>
  <si>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</si>
  <si>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</si>
  <si>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</si>
  <si>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</si>
  <si>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</si>
  <si>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</si>
  <si>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</si>
  <si>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</si>
  <si>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</si>
  <si>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</si>
  <si>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</si>
  <si>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</si>
  <si>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</si>
  <si>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</si>
  <si>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</si>
  <si>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</si>
  <si>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</si>
  <si>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</si>
  <si>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</si>
  <si>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</si>
  <si>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</si>
  <si>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</si>
  <si>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</si>
  <si>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</si>
  <si>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</si>
  <si>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</si>
  <si>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</si>
  <si>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</si>
  <si>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</si>
  <si>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</si>
  <si>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</si>
  <si>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</si>
  <si>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</si>
  <si>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</si>
  <si>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</si>
  <si>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</si>
  <si>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</si>
  <si>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</si>
  <si>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</si>
  <si>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</si>
  <si>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</si>
  <si>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</si>
  <si>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</si>
  <si>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</si>
  <si>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</si>
  <si>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</si>
  <si>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</si>
  <si>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</si>
  <si>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</si>
  <si>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</si>
  <si>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</si>
  <si>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</si>
  <si>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</si>
  <si>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</si>
  <si>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</si>
  <si>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</si>
  <si>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</si>
  <si>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</si>
  <si>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</si>
  <si>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</si>
  <si>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</si>
  <si>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</si>
  <si>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</si>
  <si>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</si>
  <si>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</si>
  <si>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</si>
  <si>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</si>
  <si>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</si>
  <si>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</si>
  <si>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</si>
  <si>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</si>
  <si>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</si>
  <si>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</si>
  <si>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</si>
  <si>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</si>
  <si>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</si>
  <si>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</si>
  <si>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</si>
  <si>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</si>
  <si>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</si>
  <si>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</si>
  <si>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</si>
  <si>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</si>
  <si>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</si>
  <si>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</si>
  <si>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</si>
  <si>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</si>
  <si>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</si>
  <si>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</si>
  <si>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</si>
  <si>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</si>
  <si>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</si>
  <si>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</si>
  <si>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</si>
  <si>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</si>
  <si>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</si>
  <si>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</si>
  <si>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</si>
  <si>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</si>
  <si>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</si>
  <si>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</si>
  <si>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</si>
  <si>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</si>
  <si>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</si>
  <si>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</si>
  <si>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</si>
  <si>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</si>
  <si>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</si>
  <si>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</si>
  <si>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</si>
  <si>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</si>
  <si>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</si>
  <si>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</si>
  <si>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</si>
  <si>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</si>
  <si>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</si>
  <si>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</si>
  <si>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</si>
  <si>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</si>
  <si>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</si>
  <si>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</si>
  <si>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</si>
  <si>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</si>
  <si>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</si>
  <si>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</si>
  <si>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</si>
  <si>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</si>
  <si>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</si>
  <si>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</si>
  <si>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</si>
  <si>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</si>
  <si>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</si>
  <si>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</si>
  <si>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</si>
  <si>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</si>
  <si>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</si>
  <si>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</si>
  <si>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</si>
  <si>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</si>
  <si>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</si>
  <si>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</si>
  <si>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</si>
  <si>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</si>
  <si>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</si>
  <si>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</si>
  <si>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</si>
  <si>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</si>
  <si>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</si>
  <si>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</si>
  <si>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</si>
  <si>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</si>
  <si>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</si>
  <si>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</si>
  <si>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</si>
  <si>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</si>
  <si>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</si>
  <si>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</si>
  <si>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</si>
  <si>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</si>
  <si>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</si>
  <si>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</si>
  <si>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</si>
  <si>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</si>
  <si>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</si>
  <si>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</si>
  <si>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</si>
  <si>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</si>
  <si>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</si>
  <si>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</si>
  <si>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</si>
  <si>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</si>
  <si>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</si>
  <si>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</si>
  <si>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</si>
  <si>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</si>
  <si>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</si>
  <si>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</si>
  <si>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</si>
  <si>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</si>
  <si>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</si>
  <si>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</si>
  <si>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</si>
  <si>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</si>
  <si>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</si>
  <si>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</si>
  <si>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</si>
  <si>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</si>
  <si>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</si>
  <si>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</si>
  <si>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</si>
  <si>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</si>
  <si>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</si>
  <si>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</si>
  <si>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</si>
  <si>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</si>
  <si>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</si>
  <si>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</si>
  <si>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</si>
  <si>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</si>
  <si>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</si>
  <si>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</si>
  <si>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</si>
  <si>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</si>
  <si>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</si>
  <si>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</si>
  <si>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</si>
  <si>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</si>
  <si>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</si>
  <si>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</si>
  <si>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</si>
  <si>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</si>
  <si>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</si>
  <si>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</si>
  <si>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</si>
  <si>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</si>
  <si>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</si>
  <si>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</si>
  <si>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</si>
  <si>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</si>
  <si>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</si>
  <si>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</si>
  <si>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</si>
  <si>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</si>
  <si>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</si>
  <si>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</si>
  <si>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</si>
  <si>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</si>
  <si>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</si>
  <si>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</si>
  <si>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</si>
  <si>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</si>
  <si>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</si>
  <si>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</si>
  <si>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</si>
  <si>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</si>
  <si>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</si>
  <si>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</si>
  <si>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</si>
  <si>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</si>
  <si>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</si>
  <si>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</si>
  <si>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</si>
  <si>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</si>
  <si>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</si>
  <si>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</si>
  <si>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</si>
  <si>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</si>
  <si>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</si>
  <si>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</si>
  <si>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</si>
  <si>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</si>
  <si>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</si>
  <si>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</si>
  <si>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</si>
  <si>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</si>
  <si>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</si>
  <si>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</si>
  <si>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</si>
  <si>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</si>
  <si>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</si>
  <si>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</si>
  <si>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</si>
  <si>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</si>
  <si>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</si>
  <si>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</si>
  <si>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</si>
  <si>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</si>
  <si>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</si>
  <si>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</si>
  <si>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</si>
  <si>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</si>
  <si>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</si>
  <si>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</si>
  <si>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</si>
  <si>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</si>
  <si>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</si>
  <si>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</si>
  <si>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</si>
  <si>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</si>
  <si>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</si>
  <si>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</si>
  <si>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</si>
  <si>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</si>
  <si>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</si>
  <si>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</si>
  <si>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</si>
  <si>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</si>
  <si>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</si>
  <si>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</si>
  <si>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</si>
  <si>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</si>
  <si>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</si>
  <si>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</si>
  <si>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</si>
  <si>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</si>
  <si>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</si>
  <si>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</si>
  <si>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</si>
  <si>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</si>
  <si>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</si>
  <si>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</si>
  <si>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</si>
  <si>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</si>
  <si>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</si>
  <si>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</si>
  <si>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</si>
  <si>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</si>
  <si>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</si>
  <si>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</si>
  <si>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</si>
  <si>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</si>
  <si>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</si>
  <si>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</si>
  <si>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</si>
  <si>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</si>
  <si>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</si>
  <si>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</si>
  <si>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</si>
  <si>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</si>
  <si>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</si>
  <si>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</si>
  <si>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</si>
  <si>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</si>
  <si>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</si>
  <si>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</si>
  <si>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</si>
  <si>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</si>
  <si>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</si>
  <si>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</si>
  <si>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</si>
  <si>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</si>
  <si>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</si>
  <si>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</si>
  <si>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</si>
  <si>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</si>
  <si>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</si>
  <si>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</si>
  <si>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</si>
  <si>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</si>
  <si>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</si>
  <si>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</si>
  <si>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</si>
  <si>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</si>
  <si>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</si>
  <si>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</si>
  <si>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</si>
  <si>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</si>
  <si>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</si>
  <si>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</si>
  <si>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</si>
  <si>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</si>
  <si>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</si>
  <si>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</si>
  <si>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</si>
  <si>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</si>
  <si>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</si>
  <si>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</si>
  <si>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</si>
  <si>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</si>
  <si>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</si>
  <si>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</si>
  <si>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</si>
  <si>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</si>
  <si>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</si>
  <si>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</si>
  <si>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</si>
  <si>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</si>
  <si>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</si>
  <si>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</si>
  <si>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</si>
  <si>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</si>
  <si>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</si>
  <si>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</si>
  <si>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</si>
  <si>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</si>
  <si>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</si>
  <si>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</si>
  <si>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</si>
  <si>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</si>
  <si>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</si>
  <si>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</si>
  <si>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</si>
  <si>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</si>
  <si>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</si>
  <si>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</si>
  <si>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</si>
  <si>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</si>
  <si>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</si>
  <si>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</si>
  <si>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</si>
  <si>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</si>
  <si>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</si>
  <si>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</si>
  <si>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</si>
  <si>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</si>
  <si>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</si>
  <si>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</si>
  <si>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</si>
  <si>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</si>
  <si>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</si>
  <si>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</si>
  <si>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</si>
  <si>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</si>
  <si>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</si>
  <si>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</si>
  <si>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</si>
  <si>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</si>
  <si>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</si>
  <si>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</si>
  <si>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</si>
  <si>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</si>
  <si>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</si>
  <si>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</si>
  <si>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</si>
  <si>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</si>
  <si>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</si>
  <si>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</si>
  <si>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</si>
  <si>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</si>
  <si>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</si>
  <si>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</si>
  <si>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</si>
  <si>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</si>
  <si>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</si>
  <si>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</si>
  <si>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</si>
  <si>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</si>
  <si>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</si>
  <si>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</si>
  <si>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</si>
  <si>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</si>
  <si>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</si>
  <si>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</si>
  <si>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</si>
  <si>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</si>
  <si>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</si>
  <si>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</si>
  <si>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</si>
  <si>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</si>
  <si>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</si>
  <si>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</si>
  <si>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</si>
  <si>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</si>
  <si>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</si>
  <si>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</si>
  <si>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</si>
  <si>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</si>
  <si>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</si>
  <si>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</si>
  <si>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</si>
  <si>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</si>
  <si>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</si>
  <si>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</si>
  <si>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</si>
  <si>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</si>
  <si>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</si>
  <si>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</si>
  <si>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</si>
  <si>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</si>
  <si>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</si>
  <si>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</si>
  <si>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</si>
  <si>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</si>
  <si>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</si>
  <si>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</si>
  <si>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</si>
  <si>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</si>
  <si>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</si>
  <si>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</si>
  <si>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</si>
  <si>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</si>
  <si>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</si>
  <si>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</si>
  <si>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</si>
  <si>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</si>
  <si>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</si>
  <si>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</si>
  <si>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</si>
  <si>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</si>
  <si>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</si>
  <si>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</si>
  <si>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</si>
  <si>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</si>
  <si>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</si>
  <si>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</si>
  <si>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</si>
  <si>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</si>
  <si>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</si>
  <si>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</si>
  <si>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</si>
  <si>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</si>
  <si>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</si>
  <si>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</si>
  <si>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</si>
  <si>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</si>
  <si>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</si>
  <si>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</si>
  <si>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</si>
  <si>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</si>
  <si>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</si>
  <si>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</si>
  <si>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</si>
  <si>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</si>
  <si>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</si>
  <si>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</si>
  <si>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</si>
  <si>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</si>
  <si>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</si>
  <si>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</si>
  <si>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</si>
  <si>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</si>
  <si>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</si>
  <si>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</si>
  <si>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</si>
  <si>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</si>
  <si>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</si>
  <si>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</si>
  <si>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</si>
  <si>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</si>
  <si>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</si>
  <si>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</si>
  <si>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</si>
  <si>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</si>
  <si>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</si>
  <si>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</si>
  <si>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</si>
  <si>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</si>
  <si>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</si>
  <si>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</si>
  <si>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</si>
  <si>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</si>
  <si>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</si>
  <si>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</si>
  <si>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</si>
  <si>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</si>
  <si>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</si>
  <si>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</si>
  <si>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</si>
  <si>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</si>
  <si>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</si>
  <si>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</si>
  <si>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</si>
  <si>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</si>
  <si>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</si>
  <si>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</si>
  <si>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</si>
  <si>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</si>
  <si>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</si>
  <si>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</si>
  <si>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</si>
  <si>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</si>
  <si>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</si>
  <si>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</si>
  <si>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</si>
  <si>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</si>
  <si>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</si>
  <si>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</si>
  <si>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</si>
  <si>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</si>
  <si>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</si>
  <si>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</si>
  <si>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</si>
  <si>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</si>
  <si>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</si>
  <si>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</si>
  <si>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</si>
  <si>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</si>
  <si>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</si>
  <si>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</si>
  <si>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</si>
  <si>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</si>
  <si>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</si>
  <si>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</si>
  <si>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</si>
  <si>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</si>
  <si>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</si>
  <si>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</si>
  <si>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</si>
  <si>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</si>
  <si>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</si>
  <si>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</si>
  <si>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</si>
  <si>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</si>
  <si>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</si>
  <si>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</si>
  <si>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</si>
  <si>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</si>
  <si>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</si>
  <si>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</si>
  <si>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</si>
  <si>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</si>
  <si>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</si>
  <si>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</si>
  <si>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</si>
  <si>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</si>
  <si>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</si>
  <si>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</si>
  <si>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</si>
  <si>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</si>
  <si>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</si>
  <si>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</si>
  <si>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</si>
  <si>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</si>
  <si>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</si>
  <si>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</si>
  <si>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</si>
  <si>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</si>
  <si>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</si>
  <si>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</si>
  <si>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</si>
  <si>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</si>
  <si>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</si>
  <si>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</si>
  <si>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</si>
  <si>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</si>
  <si>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</si>
  <si>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</si>
  <si>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</si>
  <si>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</si>
  <si>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</si>
  <si>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</si>
  <si>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</si>
  <si>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</si>
  <si>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</si>
  <si>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</si>
  <si>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</si>
  <si>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</si>
  <si>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</si>
  <si>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</si>
  <si>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</si>
  <si>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</si>
  <si>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</si>
  <si>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</si>
  <si>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</si>
  <si>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</si>
  <si>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</si>
  <si>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</si>
  <si>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</si>
  <si>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</si>
  <si>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</si>
  <si>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</si>
  <si>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</si>
  <si>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</si>
  <si>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</si>
  <si>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</si>
  <si>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</si>
  <si>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</si>
  <si>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</si>
  <si>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</si>
  <si>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</si>
  <si>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</si>
  <si>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</si>
  <si>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</si>
  <si>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</si>
  <si>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</si>
  <si>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</si>
  <si>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</si>
  <si>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</si>
  <si>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</si>
  <si>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</si>
  <si>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</si>
  <si>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</si>
  <si>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</si>
  <si>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</si>
  <si>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</si>
  <si>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</si>
  <si>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</si>
  <si>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</si>
  <si>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</si>
  <si>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</si>
  <si>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</si>
  <si>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</si>
  <si>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</si>
  <si>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</si>
  <si>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</si>
  <si>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</si>
  <si>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</si>
  <si>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</si>
  <si>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</si>
  <si>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</si>
  <si>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</si>
  <si>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</si>
  <si>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</si>
  <si>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</si>
  <si>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</si>
  <si>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</si>
  <si>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</si>
  <si>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</si>
  <si>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</si>
  <si>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</si>
  <si>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</si>
  <si>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</si>
  <si>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</si>
  <si>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</si>
  <si>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</si>
  <si>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</si>
  <si>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</si>
  <si>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</si>
  <si>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</si>
  <si>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</si>
  <si>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</si>
  <si>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</si>
  <si>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</si>
  <si>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</si>
  <si>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</si>
  <si>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</si>
  <si>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</si>
  <si>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</si>
  <si>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</si>
  <si>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</si>
  <si>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</si>
  <si>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</si>
  <si>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</si>
  <si>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</si>
  <si>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</si>
  <si>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</si>
  <si>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</si>
  <si>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</si>
  <si>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</si>
  <si>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</si>
  <si>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</si>
  <si>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</si>
  <si>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</si>
  <si>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</si>
  <si>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</si>
  <si>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</si>
  <si>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</si>
  <si>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</si>
  <si>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</si>
  <si>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</si>
  <si>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</si>
  <si>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</si>
  <si>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</si>
  <si>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</si>
  <si>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</si>
  <si>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</si>
  <si>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</si>
  <si>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</si>
  <si>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</si>
  <si>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</si>
  <si>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</si>
  <si>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</si>
  <si>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</si>
  <si>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</si>
  <si>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</si>
  <si>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</si>
  <si>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</si>
  <si>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</si>
  <si>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</si>
  <si>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</si>
  <si>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</si>
  <si>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</si>
  <si>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</si>
  <si>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</si>
  <si>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</si>
  <si>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</si>
  <si>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</si>
  <si>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</si>
  <si>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</si>
  <si>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</si>
  <si>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</si>
  <si>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</si>
  <si>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</si>
  <si>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</si>
  <si>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</si>
  <si>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</si>
  <si>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</si>
  <si>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</si>
  <si>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</si>
  <si>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</si>
  <si>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</si>
  <si>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</si>
  <si>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</si>
  <si>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</si>
  <si>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</si>
  <si>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</si>
  <si>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</si>
  <si>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</si>
  <si>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</si>
  <si>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</si>
  <si>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</si>
  <si>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</si>
  <si>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</si>
  <si>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</si>
  <si>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</si>
  <si>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</si>
  <si>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</si>
  <si>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</si>
  <si>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</si>
  <si>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</si>
  <si>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</si>
  <si>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</si>
  <si>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</si>
  <si>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</si>
  <si>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</si>
  <si>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</si>
  <si>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</si>
  <si>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</si>
  <si>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</si>
  <si>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</si>
  <si>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</si>
  <si>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</si>
  <si>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</si>
  <si>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</si>
  <si>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</si>
  <si>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</si>
  <si>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</si>
  <si>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</si>
  <si>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</si>
  <si>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</si>
  <si>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</si>
  <si>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</si>
  <si>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</si>
  <si>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</si>
  <si>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</si>
  <si>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</si>
  <si>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</si>
  <si>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</si>
  <si>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</si>
  <si>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</si>
  <si>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</si>
  <si>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</si>
  <si>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</si>
  <si>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</si>
  <si>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</si>
  <si>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</si>
  <si>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</si>
  <si>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</si>
  <si>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</si>
  <si>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</si>
  <si>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</si>
  <si>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</si>
  <si>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</si>
  <si>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</si>
  <si>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</si>
  <si>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</si>
  <si>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</si>
  <si>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</si>
  <si>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</si>
  <si>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</si>
  <si>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</si>
  <si>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</si>
  <si>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</si>
  <si>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</si>
  <si>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</si>
  <si>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</si>
  <si>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</si>
  <si>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</si>
  <si>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</si>
  <si>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</si>
  <si>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</si>
  <si>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</si>
  <si>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</si>
  <si>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</si>
  <si>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</si>
  <si>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</si>
  <si>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</si>
  <si>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</si>
  <si>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</si>
  <si>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</si>
  <si>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</si>
  <si>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</si>
  <si>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</si>
  <si>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</si>
  <si>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</si>
  <si>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</si>
  <si>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</si>
  <si>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</si>
  <si>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</si>
  <si>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</si>
  <si>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</si>
  <si>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</si>
  <si>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</si>
  <si>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</si>
  <si>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</si>
  <si>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</si>
  <si>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</si>
  <si>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</si>
  <si>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</si>
  <si>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</si>
  <si>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</si>
  <si>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</si>
  <si>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</si>
  <si>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</si>
  <si>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</si>
  <si>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</si>
  <si>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</si>
  <si>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</si>
  <si>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</si>
  <si>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</si>
  <si>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</si>
  <si>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</si>
  <si>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</si>
  <si>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</si>
  <si>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</si>
  <si>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</si>
  <si>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</si>
  <si>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</si>
  <si>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</si>
  <si>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</si>
  <si>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</si>
  <si>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</si>
  <si>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</si>
  <si>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</si>
  <si>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</si>
  <si>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</si>
  <si>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</si>
  <si>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</si>
  <si>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</si>
  <si>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</si>
  <si>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</si>
  <si>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</si>
  <si>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</si>
  <si>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</si>
  <si>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</si>
  <si>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</si>
  <si>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</si>
  <si>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</si>
  <si>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</si>
  <si>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</si>
  <si>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</si>
  <si>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</si>
  <si>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</si>
  <si>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</si>
  <si>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</si>
  <si>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</si>
  <si>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</si>
  <si>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</si>
  <si>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</si>
  <si>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</si>
  <si>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</si>
  <si>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</si>
  <si>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</si>
  <si>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</si>
  <si>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</si>
  <si>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</si>
  <si>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</si>
  <si>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</si>
  <si>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</si>
  <si>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</si>
  <si>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</si>
  <si>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</si>
  <si>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</si>
  <si>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</si>
  <si>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</si>
  <si>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</si>
  <si>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</si>
  <si>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</si>
  <si>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</si>
  <si>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</si>
  <si>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</si>
  <si>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</si>
  <si>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</si>
  <si>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</si>
  <si>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</si>
  <si>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</si>
  <si>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</si>
  <si>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</si>
  <si>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</si>
  <si>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</si>
  <si>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</si>
  <si>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</si>
  <si>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</si>
  <si>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</si>
  <si>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</si>
  <si>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</si>
  <si>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</si>
  <si>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</si>
  <si>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</si>
  <si>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</si>
  <si>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</si>
  <si>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</si>
  <si>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</si>
  <si>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</si>
  <si>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</si>
  <si>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</si>
  <si>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</si>
  <si>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</si>
  <si>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</si>
  <si>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</si>
  <si>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</si>
  <si>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</si>
  <si>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</si>
  <si>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</si>
  <si>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</si>
  <si>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</si>
  <si>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</si>
  <si>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</si>
  <si>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</si>
  <si>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</si>
  <si>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</si>
  <si>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</si>
  <si>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</si>
  <si>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</si>
  <si>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</si>
  <si>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</si>
  <si>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</si>
  <si>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</si>
  <si>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</si>
  <si>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</si>
  <si>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</si>
  <si>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</si>
  <si>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</si>
  <si>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</si>
  <si>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</si>
  <si>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</si>
  <si>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</si>
  <si>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</si>
  <si>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</si>
  <si>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</si>
  <si>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</si>
  <si>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</si>
  <si>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</si>
  <si>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</si>
  <si>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</si>
  <si>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</si>
  <si>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</si>
  <si>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</si>
  <si>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</si>
  <si>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</si>
  <si>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</si>
  <si>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</si>
  <si>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</si>
  <si>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</si>
  <si>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</si>
  <si>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</si>
  <si>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</si>
  <si>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</si>
  <si>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</si>
  <si>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</si>
  <si>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</si>
  <si>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</si>
  <si>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</si>
  <si>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</si>
  <si>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</si>
  <si>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</si>
  <si>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</si>
  <si>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</si>
  <si>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</si>
  <si>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</si>
  <si>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</si>
  <si>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</si>
  <si>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</si>
  <si>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</si>
  <si>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</si>
  <si>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</si>
  <si>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</si>
  <si>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</si>
  <si>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</si>
  <si>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</si>
  <si>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</si>
  <si>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</si>
  <si>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</si>
  <si>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</si>
  <si>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</si>
  <si>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</si>
  <si>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</si>
  <si>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</si>
  <si>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</si>
  <si>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</si>
  <si>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</si>
  <si>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</si>
  <si>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</si>
  <si>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</si>
  <si>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</si>
  <si>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</si>
  <si>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</si>
  <si>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</si>
  <si>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</si>
  <si>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</si>
  <si>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</si>
  <si>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</si>
  <si>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</si>
  <si>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</si>
  <si>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</si>
  <si>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</si>
  <si>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</si>
  <si>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</si>
  <si>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</si>
  <si>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</si>
  <si>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</si>
  <si>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</si>
  <si>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</si>
  <si>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</si>
  <si>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</si>
  <si>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</si>
  <si>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</si>
  <si>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</si>
  <si>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</si>
  <si>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</si>
  <si>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</si>
  <si>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</si>
  <si>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</si>
  <si>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</si>
  <si>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</si>
  <si>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</si>
  <si>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</si>
  <si>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</si>
  <si>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</si>
  <si>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</si>
  <si>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</si>
  <si>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</si>
  <si>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</si>
  <si>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</si>
  <si>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</si>
  <si>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</si>
  <si>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</si>
  <si>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</si>
  <si>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</si>
  <si>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</si>
  <si>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</si>
  <si>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</si>
  <si>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</si>
  <si>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</si>
  <si>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</si>
  <si>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</si>
  <si>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</si>
  <si>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</si>
  <si>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</si>
  <si>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</si>
  <si>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</si>
  <si>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</si>
  <si>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</si>
  <si>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</si>
  <si>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</si>
  <si>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</si>
  <si>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</si>
  <si>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</si>
  <si>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</si>
  <si>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</si>
  <si>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</si>
  <si>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</si>
  <si>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</si>
  <si>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</si>
  <si>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</si>
  <si>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</si>
  <si>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</si>
  <si>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</si>
  <si>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</si>
  <si>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</si>
  <si>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</si>
  <si>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</si>
  <si>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</si>
  <si>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</si>
  <si>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</si>
  <si>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</si>
  <si>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</si>
  <si>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</si>
  <si>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</si>
  <si>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</si>
  <si>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</si>
  <si>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</si>
  <si>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</si>
  <si>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</si>
  <si>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</si>
  <si>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</si>
  <si>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</si>
  <si>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</si>
  <si>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</si>
  <si>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</si>
  <si>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</si>
  <si>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</si>
  <si>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</si>
  <si>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</si>
  <si>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</si>
  <si>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</si>
  <si>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</si>
  <si>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</si>
  <si>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</si>
  <si>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</si>
  <si>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</si>
  <si>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</si>
  <si>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</si>
  <si>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</si>
  <si>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</si>
  <si>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</si>
  <si>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</si>
  <si>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</si>
  <si>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</si>
  <si>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</si>
  <si>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</si>
  <si>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</si>
  <si>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</si>
  <si>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</si>
  <si>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</si>
  <si>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</si>
  <si>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</si>
  <si>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</si>
  <si>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</si>
  <si>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</si>
  <si>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</si>
  <si>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</si>
  <si>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</si>
  <si>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</si>
  <si>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</si>
  <si>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</si>
  <si>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</si>
  <si>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</si>
  <si>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</si>
  <si>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</si>
  <si>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</si>
  <si>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</si>
  <si>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</si>
  <si>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</si>
  <si>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</si>
  <si>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</si>
  <si>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</si>
  <si>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</si>
  <si>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</si>
  <si>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</si>
  <si>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</si>
  <si>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</si>
  <si>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</si>
  <si>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</si>
  <si>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</si>
  <si>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</si>
  <si>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</si>
  <si>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</si>
  <si>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</si>
  <si>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</si>
  <si>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</si>
  <si>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</si>
  <si>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</si>
  <si>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</si>
  <si>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</si>
  <si>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</si>
  <si>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</si>
  <si>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</si>
  <si>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</si>
  <si>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</si>
  <si>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</si>
  <si>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</si>
  <si>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</si>
  <si>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</si>
  <si>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</si>
  <si>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</si>
  <si>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</si>
  <si>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</si>
  <si>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</si>
  <si>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</si>
  <si>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</si>
  <si>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</si>
  <si>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</si>
  <si>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</si>
  <si>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</si>
  <si>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</si>
  <si>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</si>
  <si>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</si>
  <si>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</si>
  <si>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</si>
  <si>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</si>
  <si>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</si>
  <si>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</si>
  <si>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</si>
  <si>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</si>
  <si>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</si>
  <si>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</si>
  <si>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</si>
  <si>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</si>
  <si>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</si>
  <si>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</si>
  <si>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</si>
  <si>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</si>
  <si>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</si>
  <si>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</si>
  <si>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</si>
  <si>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</si>
  <si>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</si>
  <si>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</si>
  <si>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</si>
  <si>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</si>
  <si>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</si>
  <si>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</si>
  <si>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</si>
  <si>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</si>
  <si>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</si>
  <si>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</si>
  <si>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</si>
  <si>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</si>
  <si>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</si>
  <si>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</si>
  <si>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</si>
  <si>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</si>
  <si>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</si>
  <si>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</si>
  <si>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</si>
  <si>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</si>
  <si>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</si>
  <si>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</si>
  <si>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</si>
  <si>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</si>
  <si>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</si>
  <si>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</si>
  <si>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</si>
  <si>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</si>
  <si>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</si>
  <si>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</si>
  <si>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</si>
  <si>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</si>
  <si>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</si>
  <si>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</si>
  <si>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</si>
  <si>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</si>
  <si>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</si>
  <si>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</si>
  <si>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</si>
  <si>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</si>
  <si>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</si>
  <si>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</si>
  <si>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</si>
  <si>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</si>
  <si>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</si>
  <si>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</si>
  <si>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</si>
  <si>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</si>
  <si>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</si>
  <si>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</si>
  <si>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</si>
  <si>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</si>
  <si>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</si>
  <si>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</si>
  <si>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</si>
  <si>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</si>
  <si>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</si>
  <si>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</si>
  <si>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</si>
  <si>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</si>
  <si>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</si>
  <si>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</si>
  <si>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</si>
  <si>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</si>
  <si>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</si>
  <si>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</si>
  <si>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</si>
  <si>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</si>
  <si>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</si>
  <si>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</si>
  <si>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</si>
  <si>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</si>
  <si>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</si>
  <si>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</si>
  <si>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</si>
  <si>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</si>
  <si>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</si>
  <si>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</si>
  <si>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</si>
  <si>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</si>
  <si>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</si>
  <si>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</si>
  <si>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</si>
  <si>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</si>
  <si>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</si>
  <si>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</si>
  <si>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</si>
  <si>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</si>
  <si>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</si>
  <si>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</si>
  <si>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</si>
  <si>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</si>
  <si>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</si>
  <si>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</si>
  <si>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</si>
  <si>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</si>
  <si>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</si>
  <si>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</si>
  <si>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</si>
  <si>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</si>
  <si>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</si>
  <si>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</si>
  <si>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</si>
  <si>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</si>
  <si>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</si>
  <si>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</si>
  <si>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</si>
  <si>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</si>
  <si>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</si>
  <si>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</si>
  <si>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</si>
  <si>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</si>
  <si>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</si>
  <si>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</si>
  <si>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</si>
  <si>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</si>
  <si>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</si>
  <si>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</si>
  <si>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</si>
  <si>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</si>
  <si>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</si>
  <si>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</si>
  <si>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</si>
  <si>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</si>
  <si>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</si>
  <si>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</si>
  <si>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</si>
  <si>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</si>
  <si>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</si>
  <si>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</si>
  <si>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</si>
  <si>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</si>
  <si>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</si>
  <si>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</si>
  <si>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</si>
  <si>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</si>
  <si>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</si>
  <si>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</si>
  <si>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</si>
  <si>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</si>
  <si>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</si>
  <si>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</si>
  <si>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</si>
  <si>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</si>
  <si>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</si>
  <si>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</si>
  <si>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</si>
  <si>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</si>
  <si>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</si>
  <si>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</si>
  <si>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</si>
  <si>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</si>
  <si>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</si>
  <si>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</si>
  <si>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</si>
  <si>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</si>
  <si>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</si>
  <si>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</si>
  <si>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</si>
  <si>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</si>
  <si>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</si>
  <si>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</si>
  <si>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</si>
  <si>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</si>
  <si>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</si>
  <si>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</si>
  <si>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</si>
  <si>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</si>
  <si>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</si>
  <si>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</si>
  <si>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</si>
  <si>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</si>
  <si>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</si>
  <si>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</si>
  <si>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</si>
  <si>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</si>
  <si>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</si>
  <si>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</si>
  <si>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</si>
  <si>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</si>
  <si>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</si>
  <si>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</si>
  <si>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</si>
  <si>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</si>
  <si>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</si>
  <si>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</si>
  <si>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</si>
  <si>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</si>
  <si>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</si>
  <si>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</si>
  <si>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</si>
  <si>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</si>
  <si>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</si>
  <si>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</si>
  <si>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</si>
  <si>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</si>
  <si>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</si>
  <si>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</si>
  <si>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</si>
  <si>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</si>
  <si>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</si>
  <si>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</si>
  <si>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</si>
  <si>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</si>
  <si>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</si>
  <si>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</si>
  <si>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</si>
  <si>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</si>
  <si>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</si>
  <si>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</si>
  <si>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</si>
  <si>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</si>
  <si>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</si>
  <si>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</si>
  <si>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</si>
  <si>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</si>
  <si>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</si>
  <si>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</si>
  <si>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</si>
  <si>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</si>
  <si>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</si>
  <si>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</si>
  <si>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</si>
  <si>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</si>
  <si>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</si>
  <si>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</si>
  <si>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</si>
  <si>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</si>
  <si>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</si>
  <si>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</si>
  <si>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</si>
  <si>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</si>
  <si>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</si>
  <si>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</si>
  <si>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</si>
  <si>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</si>
  <si>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</si>
  <si>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</si>
  <si>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</si>
  <si>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</si>
  <si>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</si>
  <si>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</si>
  <si>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</si>
  <si>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</si>
  <si>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</si>
  <si>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</si>
  <si>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</si>
  <si>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</si>
  <si>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</si>
  <si>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</si>
  <si>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</si>
  <si>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</si>
  <si>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</si>
  <si>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</si>
  <si>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</si>
  <si>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</si>
  <si>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</si>
  <si>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</si>
  <si>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</si>
  <si>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</si>
  <si>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</si>
  <si>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</si>
  <si>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</si>
  <si>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</si>
  <si>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</si>
  <si>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</si>
  <si>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</si>
  <si>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</si>
  <si>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</si>
  <si>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</si>
  <si>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</si>
  <si>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</si>
  <si>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</si>
  <si>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</si>
  <si>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</si>
  <si>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</si>
  <si>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</si>
  <si>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</si>
  <si>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</si>
  <si>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</si>
  <si>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</si>
  <si>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</si>
  <si>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</si>
  <si>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</si>
  <si>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</si>
  <si>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</si>
  <si>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</si>
  <si>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</si>
  <si>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</si>
  <si>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</si>
  <si>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</si>
  <si>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</si>
  <si>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</si>
  <si>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</si>
  <si>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</si>
  <si>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</si>
  <si>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</si>
  <si>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</si>
  <si>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</si>
  <si>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</si>
  <si>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</si>
  <si>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</si>
  <si>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</si>
  <si>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</si>
  <si>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</si>
  <si>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</si>
  <si>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</si>
  <si>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</si>
  <si>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</si>
  <si>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</si>
  <si>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</si>
  <si>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</si>
  <si>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</si>
  <si>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</si>
  <si>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</si>
  <si>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</si>
  <si>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</si>
  <si>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</si>
  <si>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</si>
  <si>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</si>
  <si>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</si>
  <si>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</si>
  <si>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</si>
  <si>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</si>
  <si>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</si>
  <si>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</si>
  <si>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</si>
  <si>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</si>
  <si>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</si>
  <si>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</si>
  <si>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</si>
  <si>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</si>
  <si>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</si>
  <si>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</si>
  <si>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</si>
  <si>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</si>
  <si>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</si>
  <si>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</si>
  <si>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</si>
  <si>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</si>
  <si>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</si>
  <si>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</si>
  <si>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</si>
  <si>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</si>
  <si>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</si>
  <si>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</si>
  <si>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</si>
  <si>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</si>
  <si>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</si>
  <si>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</si>
  <si>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</si>
  <si>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</si>
  <si>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</si>
  <si>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</si>
  <si>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</si>
  <si>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</si>
  <si>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</si>
  <si>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</si>
  <si>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</si>
  <si>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</si>
  <si>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</si>
  <si>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</si>
  <si>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</si>
  <si>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</si>
  <si>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</si>
  <si>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</si>
  <si>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</si>
  <si>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</si>
  <si>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</si>
  <si>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</si>
  <si>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</si>
  <si>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</si>
  <si>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</si>
  <si>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</si>
  <si>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</si>
  <si>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</si>
  <si>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</si>
  <si>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</si>
  <si>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</si>
  <si>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</si>
  <si>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</si>
  <si>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</si>
  <si>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</si>
  <si>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</si>
  <si>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</si>
  <si>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</si>
  <si>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</si>
  <si>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</si>
  <si>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</si>
  <si>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</si>
  <si>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</si>
  <si>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</si>
  <si>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</si>
  <si>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</si>
  <si>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</si>
  <si>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</si>
  <si>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</si>
  <si>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</si>
  <si>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</si>
  <si>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</si>
  <si>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</si>
  <si>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</si>
  <si>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</si>
  <si>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</si>
  <si>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</si>
  <si>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</si>
  <si>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</si>
  <si>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</si>
  <si>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</si>
  <si>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</si>
  <si>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</si>
  <si>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</si>
  <si>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</si>
  <si>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</si>
  <si>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</si>
  <si>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</si>
  <si>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</si>
  <si>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</si>
  <si>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</si>
  <si>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</si>
  <si>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</si>
  <si>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</si>
  <si>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</si>
  <si>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</si>
  <si>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</si>
  <si>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</si>
  <si>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</si>
  <si>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</si>
  <si>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</si>
  <si>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</si>
  <si>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</si>
  <si>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</si>
  <si>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</si>
  <si>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</si>
  <si>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</si>
  <si>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</si>
  <si>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</si>
  <si>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</si>
  <si>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</si>
  <si>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</si>
  <si>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</si>
  <si>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</si>
  <si>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</si>
  <si>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</si>
  <si>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</si>
  <si>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</si>
  <si>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</si>
  <si>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</si>
  <si>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</si>
  <si>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</si>
  <si>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</si>
  <si>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</si>
  <si>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</si>
  <si>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</si>
  <si>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</si>
  <si>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</si>
  <si>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</si>
  <si>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</si>
  <si>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</si>
  <si>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</si>
  <si>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</si>
  <si>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</si>
  <si>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</si>
  <si>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</si>
  <si>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</si>
  <si>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</si>
  <si>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</si>
  <si>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</si>
  <si>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</si>
  <si>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</si>
  <si>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</si>
  <si>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</si>
  <si>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</si>
  <si>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</si>
  <si>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</si>
  <si>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</si>
  <si>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</si>
  <si>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</si>
  <si>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</si>
  <si>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</si>
  <si>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</si>
  <si>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</si>
  <si>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</si>
  <si>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</si>
  <si>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</si>
  <si>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</si>
  <si>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</si>
  <si>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</si>
  <si>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</si>
  <si>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</si>
  <si>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</si>
  <si>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</si>
  <si>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</si>
  <si>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</si>
  <si>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</si>
  <si>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</si>
  <si>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</si>
  <si>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</si>
  <si>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</si>
  <si>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</si>
  <si>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</si>
  <si>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</si>
  <si>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</si>
  <si>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</si>
  <si>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</si>
  <si>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</si>
  <si>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</si>
  <si>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</si>
  <si>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</si>
  <si>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</si>
  <si>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</si>
  <si>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</si>
  <si>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</si>
  <si>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</si>
  <si>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</si>
  <si>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</si>
  <si>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</si>
  <si>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</si>
  <si>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</si>
  <si>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</si>
  <si>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</si>
  <si>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</si>
  <si>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</si>
  <si>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</si>
  <si>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</si>
  <si>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</si>
  <si>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</si>
  <si>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</si>
  <si>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</si>
  <si>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</si>
  <si>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</si>
  <si>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</si>
  <si>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</si>
  <si>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</si>
  <si>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</si>
  <si>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</si>
  <si>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</si>
  <si>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</si>
  <si>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</si>
  <si>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</si>
  <si>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</si>
  <si>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</si>
  <si>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</si>
  <si>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</si>
  <si>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</si>
  <si>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</si>
  <si>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</si>
  <si>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</si>
  <si>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</si>
  <si>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</si>
  <si>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</si>
  <si>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</si>
  <si>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</si>
  <si>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</si>
  <si>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</si>
  <si>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</si>
  <si>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</si>
  <si>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</si>
  <si>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</si>
  <si>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</si>
  <si>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</si>
  <si>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</si>
  <si>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</si>
  <si>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</si>
  <si>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</si>
  <si>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</si>
  <si>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</si>
  <si>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</si>
  <si>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</si>
  <si>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</si>
  <si>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</si>
  <si>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</si>
  <si>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</si>
  <si>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</si>
  <si>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</si>
  <si>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</si>
  <si>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</si>
  <si>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</si>
  <si>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</si>
  <si>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</si>
  <si>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</si>
  <si>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</si>
  <si>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</si>
  <si>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</si>
  <si>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</si>
  <si>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</si>
  <si>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</si>
  <si>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</si>
  <si>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</si>
  <si>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</si>
  <si>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</si>
  <si>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</si>
  <si>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</si>
  <si>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</si>
  <si>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</si>
  <si>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</si>
  <si>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</si>
  <si>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</si>
  <si>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</si>
  <si>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</si>
  <si>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</si>
  <si>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</si>
  <si>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</si>
  <si>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</si>
  <si>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</si>
  <si>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</si>
  <si>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</si>
  <si>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</si>
  <si>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</si>
  <si>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</si>
  <si>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</si>
  <si>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</si>
  <si>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</si>
  <si>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</si>
  <si>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</si>
  <si>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</si>
  <si>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</si>
  <si>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</si>
  <si>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</si>
  <si>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</si>
  <si>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</si>
  <si>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</si>
  <si>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</si>
  <si>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</si>
  <si>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</si>
  <si>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</si>
  <si>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</si>
  <si>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</si>
  <si>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</si>
  <si>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</si>
  <si>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</si>
  <si>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</si>
  <si>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</si>
  <si>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</si>
  <si>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</si>
  <si>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</si>
  <si>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</si>
  <si>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</si>
  <si>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</si>
  <si>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</si>
  <si>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</si>
  <si>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</si>
  <si>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</si>
  <si>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</si>
  <si>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</si>
  <si>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</si>
  <si>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</si>
  <si>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</si>
  <si>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</si>
  <si>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</si>
  <si>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</si>
  <si>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</si>
  <si>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</si>
  <si>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</si>
  <si>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</si>
  <si>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</si>
  <si>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</si>
  <si>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</si>
  <si>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</si>
  <si>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</si>
  <si>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</si>
  <si>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</si>
  <si>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</si>
  <si>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</si>
  <si>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</si>
  <si>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</si>
  <si>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</si>
  <si>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</si>
  <si>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</si>
  <si>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</si>
  <si>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</si>
  <si>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</si>
  <si>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</si>
  <si>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</si>
  <si>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</si>
  <si>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</si>
  <si>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</si>
  <si>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</si>
  <si>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</si>
  <si>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</si>
  <si>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</si>
  <si>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</si>
  <si>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</si>
  <si>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</si>
  <si>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</si>
  <si>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</si>
  <si>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</si>
  <si>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</si>
  <si>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</si>
  <si>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</si>
  <si>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</si>
  <si>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</si>
  <si>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</si>
  <si>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</si>
  <si>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</si>
  <si>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</si>
  <si>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</si>
  <si>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</si>
  <si>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</si>
  <si>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</si>
  <si>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</si>
  <si>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</si>
  <si>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</si>
  <si>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</si>
  <si>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</si>
  <si>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</si>
  <si>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</si>
  <si>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</si>
  <si>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</si>
  <si>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</si>
  <si>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</si>
  <si>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</si>
  <si>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</si>
  <si>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</si>
  <si>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</si>
  <si>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</si>
  <si>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</si>
  <si>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</si>
  <si>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</si>
  <si>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</si>
  <si>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</si>
  <si>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</si>
  <si>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</si>
  <si>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</si>
  <si>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</si>
  <si>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</si>
  <si>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</si>
  <si>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</si>
  <si>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</si>
  <si>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</si>
  <si>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</si>
  <si>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</si>
  <si>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</si>
  <si>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</si>
  <si>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</si>
  <si>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</si>
  <si>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</si>
  <si>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</si>
  <si>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</si>
  <si>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</si>
  <si>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</si>
  <si>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</si>
  <si>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</si>
  <si>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</si>
  <si>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</si>
  <si>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</si>
  <si>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</si>
  <si>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</si>
  <si>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</si>
  <si>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</si>
  <si>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</si>
  <si>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</si>
  <si>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</si>
  <si>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</si>
  <si>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</si>
  <si>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</si>
  <si>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</si>
  <si>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</si>
  <si>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</si>
  <si>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</si>
  <si>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</si>
  <si>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</si>
  <si>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</si>
  <si>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</si>
  <si>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</si>
  <si>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</si>
  <si>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</si>
  <si>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</si>
  <si>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</si>
  <si>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</si>
  <si>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</si>
  <si>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</si>
  <si>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</si>
  <si>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</si>
  <si>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</si>
  <si>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</si>
  <si>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</si>
  <si>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</si>
  <si>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</si>
  <si>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</si>
  <si>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</si>
  <si>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</si>
  <si>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</si>
  <si>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</si>
  <si>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</si>
  <si>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</si>
  <si>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</si>
  <si>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</si>
  <si>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</si>
  <si>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</si>
  <si>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</si>
  <si>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</si>
  <si>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</si>
  <si>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</si>
  <si>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</si>
  <si>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</si>
  <si>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</si>
  <si>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</si>
  <si>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</si>
  <si>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</si>
  <si>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</si>
  <si>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</si>
  <si>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</si>
  <si>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</si>
  <si>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</si>
  <si>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</si>
  <si>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</si>
  <si>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</si>
  <si>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</si>
  <si>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</si>
  <si>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</si>
  <si>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</si>
  <si>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</si>
  <si>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</si>
  <si>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</si>
  <si>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</si>
  <si>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</si>
  <si>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</si>
  <si>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</si>
  <si>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</si>
  <si>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</si>
  <si>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</si>
  <si>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</si>
  <si>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</si>
  <si>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</si>
  <si>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</si>
  <si>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</si>
  <si>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</si>
  <si>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</si>
  <si>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</si>
  <si>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</si>
  <si>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</si>
  <si>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</si>
  <si>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</si>
  <si>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</si>
  <si>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</si>
  <si>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</si>
  <si>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</si>
  <si>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</si>
  <si>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</si>
  <si>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</si>
  <si>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</si>
  <si>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</si>
  <si>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</si>
  <si>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</si>
  <si>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</si>
  <si>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</si>
  <si>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</si>
  <si>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</si>
  <si>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</si>
  <si>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</si>
  <si>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</si>
  <si>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</si>
  <si>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</si>
  <si>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</si>
  <si>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</si>
  <si>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</si>
  <si>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</si>
  <si>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</si>
  <si>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</si>
  <si>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</si>
  <si>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</si>
  <si>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</si>
  <si>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</si>
  <si>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</si>
  <si>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</si>
  <si>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</si>
  <si>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</si>
  <si>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</si>
  <si>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</si>
  <si>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</si>
  <si>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</si>
  <si>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</si>
  <si>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</si>
  <si>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</si>
  <si>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</si>
  <si>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</si>
  <si>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</si>
  <si>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</si>
  <si>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</si>
  <si>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</si>
  <si>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</si>
  <si>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</si>
  <si>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</si>
  <si>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</si>
  <si>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</si>
  <si>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</si>
  <si>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</si>
  <si>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</si>
  <si>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</si>
  <si>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</si>
  <si>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</si>
  <si>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</si>
  <si>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</si>
  <si>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</si>
  <si>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</si>
  <si>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</si>
  <si>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</si>
  <si>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</si>
  <si>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</si>
  <si>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</si>
  <si>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</si>
  <si>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</si>
  <si>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</si>
  <si>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</si>
  <si>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</si>
  <si>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</si>
  <si>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</si>
  <si>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</si>
  <si>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</si>
  <si>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</si>
  <si>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</si>
  <si>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</si>
  <si>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</si>
  <si>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</si>
  <si>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</si>
  <si>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</si>
  <si>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</si>
  <si>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</si>
  <si>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</si>
  <si>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</si>
  <si>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</si>
  <si>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</si>
  <si>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</si>
  <si>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</si>
  <si>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</si>
  <si>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</si>
  <si>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</si>
  <si>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</si>
  <si>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</si>
  <si>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</si>
  <si>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</si>
  <si>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</si>
  <si>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</si>
  <si>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</si>
  <si>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</si>
  <si>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</si>
  <si>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</si>
  <si>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</si>
  <si>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</si>
  <si>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</si>
  <si>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</si>
  <si>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</si>
  <si>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</si>
  <si>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</si>
  <si>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</si>
  <si>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</si>
  <si>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</si>
  <si>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</si>
  <si>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</si>
  <si>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</si>
  <si>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</si>
  <si>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</si>
  <si>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</si>
  <si>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</si>
  <si>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</si>
  <si>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</si>
  <si>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</si>
  <si>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</si>
  <si>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</si>
  <si>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</si>
  <si>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</si>
  <si>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</si>
  <si>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</si>
  <si>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</si>
  <si>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</si>
  <si>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</si>
  <si>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</si>
  <si>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</si>
  <si>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</si>
  <si>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</si>
  <si>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</si>
  <si>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</si>
  <si>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</si>
  <si>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</si>
  <si>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</si>
  <si>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</si>
  <si>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</si>
  <si>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</si>
  <si>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</si>
  <si>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</si>
  <si>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</si>
  <si>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</si>
  <si>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</si>
  <si>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</si>
  <si>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</si>
  <si>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</si>
  <si>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</si>
  <si>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</si>
  <si>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</si>
  <si>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</si>
  <si>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</si>
  <si>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</si>
  <si>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</si>
  <si>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</si>
  <si>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</si>
  <si>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</si>
  <si>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</si>
  <si>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</si>
  <si>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</si>
  <si>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</si>
  <si>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</si>
  <si>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</si>
  <si>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</si>
  <si>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</si>
  <si>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</si>
  <si>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</si>
  <si>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</si>
  <si>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</si>
  <si>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</si>
  <si>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</si>
  <si>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</si>
  <si>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</si>
  <si>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</si>
  <si>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</si>
  <si>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</si>
  <si>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</si>
  <si>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</si>
  <si>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</si>
  <si>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</si>
  <si>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</si>
  <si>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</si>
  <si>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</si>
  <si>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</si>
  <si>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</si>
  <si>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</si>
  <si>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</si>
  <si>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</si>
  <si>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</si>
  <si>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</si>
  <si>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</si>
  <si>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</si>
  <si>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</si>
  <si>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</si>
  <si>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</si>
  <si>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</si>
  <si>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</si>
  <si>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</si>
  <si>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</si>
  <si>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</si>
  <si>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</si>
  <si>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</si>
  <si>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</si>
  <si>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</si>
  <si>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</si>
  <si>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</si>
  <si>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</si>
  <si>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</si>
  <si>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</si>
  <si>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</si>
  <si>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</si>
  <si>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</si>
  <si>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</si>
  <si>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</si>
  <si>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</si>
  <si>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</si>
  <si>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</si>
  <si>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</si>
  <si>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</si>
  <si>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</si>
  <si>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</si>
  <si>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</si>
  <si>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</si>
  <si>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</si>
  <si>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</si>
  <si>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</si>
  <si>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</si>
  <si>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</si>
  <si>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</si>
  <si>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</si>
  <si>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</si>
  <si>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</si>
  <si>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</si>
  <si>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</si>
  <si>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</si>
  <si>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</si>
  <si>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</si>
  <si>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</si>
  <si>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</si>
  <si>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</si>
  <si>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</si>
  <si>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</si>
  <si>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</si>
  <si>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</si>
  <si>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</si>
  <si>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</si>
  <si>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</si>
  <si>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</si>
  <si>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</si>
  <si>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</si>
  <si>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</si>
  <si>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</si>
  <si>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</si>
  <si>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</si>
  <si>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</si>
  <si>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</si>
  <si>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</si>
  <si>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</si>
  <si>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</si>
  <si>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</si>
  <si>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</si>
  <si>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</si>
  <si>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</si>
  <si>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</si>
  <si>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</si>
  <si>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</si>
  <si>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</si>
  <si>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</si>
  <si>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</si>
  <si>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</si>
  <si>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</si>
  <si>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</si>
  <si>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</si>
  <si>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</si>
  <si>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</si>
  <si>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</si>
  <si>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</si>
  <si>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</si>
  <si>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</si>
  <si>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</si>
  <si>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</si>
  <si>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</si>
  <si>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</si>
  <si>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</si>
  <si>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</si>
  <si>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</si>
  <si>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</si>
  <si>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</si>
  <si>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</si>
  <si>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</si>
  <si>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</si>
  <si>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</si>
  <si>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</si>
  <si>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</si>
  <si>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</si>
  <si>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</si>
  <si>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</si>
  <si>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</si>
  <si>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</si>
  <si>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</si>
  <si>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</si>
  <si>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</si>
  <si>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</si>
  <si>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</si>
  <si>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</si>
  <si>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</si>
  <si>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</si>
  <si>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</si>
  <si>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</si>
  <si>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</si>
  <si>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</si>
  <si>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</si>
  <si>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</si>
  <si>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</si>
  <si>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</si>
  <si>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</si>
  <si>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</si>
  <si>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</si>
  <si>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</si>
  <si>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</si>
  <si>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</si>
  <si>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</si>
  <si>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</si>
  <si>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</si>
  <si>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</si>
  <si>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</si>
  <si>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</si>
  <si>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</si>
  <si>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</si>
  <si>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</si>
  <si>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</si>
  <si>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</si>
  <si>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</si>
  <si>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</si>
  <si>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</si>
  <si>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</si>
  <si>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</si>
  <si>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</si>
  <si>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</si>
  <si>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</si>
  <si>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</si>
  <si>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</si>
  <si>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</si>
  <si>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</si>
  <si>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</si>
  <si>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</si>
  <si>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</si>
  <si>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</si>
  <si>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</si>
  <si>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</si>
  <si>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</si>
  <si>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</si>
  <si>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</si>
  <si>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</si>
  <si>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</si>
  <si>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</si>
  <si>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</si>
  <si>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</si>
  <si>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</si>
  <si>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</si>
  <si>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</si>
  <si>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</si>
  <si>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</si>
  <si>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</si>
  <si>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</si>
  <si>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</si>
  <si>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</si>
  <si>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</si>
  <si>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</si>
  <si>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</si>
  <si>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</si>
  <si>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</si>
  <si>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</si>
  <si>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</si>
  <si>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</si>
  <si>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</si>
  <si>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</si>
  <si>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</si>
  <si>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</si>
  <si>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</si>
  <si>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</si>
  <si>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</si>
  <si>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</si>
  <si>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</si>
  <si>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</si>
  <si>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</si>
  <si>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</si>
  <si>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</si>
  <si>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</si>
  <si>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</si>
  <si>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</si>
  <si>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</si>
  <si>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</si>
  <si>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</si>
  <si>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</si>
  <si>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</si>
  <si>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</si>
  <si>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</si>
  <si>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</si>
  <si>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</si>
  <si>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</si>
  <si>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</si>
  <si>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</si>
  <si>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</si>
  <si>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</si>
  <si>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</si>
  <si>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</si>
  <si>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</si>
  <si>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</si>
  <si>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</si>
  <si>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</si>
  <si>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</si>
  <si>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</si>
  <si>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</si>
  <si>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</si>
  <si>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</si>
  <si>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</si>
  <si>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</si>
  <si>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</si>
  <si>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</si>
  <si>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</si>
  <si>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</si>
  <si>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</si>
  <si>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</si>
  <si>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</si>
  <si>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</si>
  <si>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</si>
  <si>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</si>
  <si>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</si>
  <si>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</si>
  <si>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</si>
  <si>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</si>
  <si>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</si>
  <si>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</si>
  <si>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</si>
  <si>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</si>
  <si>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</si>
  <si>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</si>
  <si>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</si>
  <si>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</si>
  <si>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</si>
  <si>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</si>
  <si>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</si>
  <si>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</si>
  <si>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</si>
  <si>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</si>
  <si>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</si>
  <si>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</si>
  <si>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</si>
  <si>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</si>
  <si>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</si>
  <si>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</si>
  <si>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</si>
  <si>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</si>
  <si>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</si>
  <si>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</si>
  <si>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</si>
  <si>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</si>
  <si>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</si>
  <si>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</si>
  <si>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</si>
  <si>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</si>
  <si>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</si>
  <si>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</si>
  <si>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</si>
  <si>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</si>
  <si>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</si>
  <si>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</si>
  <si>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</si>
  <si>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</si>
  <si>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</si>
  <si>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</si>
  <si>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</si>
  <si>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</si>
  <si>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</si>
  <si>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</si>
  <si>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</si>
  <si>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</si>
  <si>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</si>
  <si>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</si>
  <si>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</si>
  <si>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</si>
  <si>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</si>
  <si>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</si>
  <si>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</si>
  <si>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</si>
  <si>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</si>
  <si>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</si>
  <si>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</si>
  <si>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</si>
  <si>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</si>
  <si>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</si>
  <si>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</si>
  <si>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</si>
  <si>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</si>
  <si>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</si>
  <si>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</si>
  <si>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</si>
  <si>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</si>
  <si>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</si>
  <si>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</si>
  <si>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</si>
  <si>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</si>
  <si>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</si>
  <si>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</si>
  <si>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</si>
  <si>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</si>
  <si>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</si>
  <si>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</si>
  <si>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</si>
  <si>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</si>
  <si>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</si>
  <si>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</si>
  <si>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</si>
  <si>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</si>
  <si>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</si>
  <si>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</si>
  <si>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</si>
  <si>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</si>
  <si>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</si>
  <si>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</si>
  <si>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</si>
  <si>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</si>
  <si>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</si>
  <si>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</si>
  <si>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</si>
  <si>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</si>
  <si>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</si>
  <si>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</si>
  <si>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</si>
  <si>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</si>
  <si>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</si>
  <si>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</si>
  <si>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</si>
  <si>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</si>
  <si>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</si>
  <si>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</si>
  <si>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</si>
  <si>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</si>
  <si>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</si>
  <si>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</si>
  <si>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</si>
  <si>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</si>
  <si>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</si>
  <si>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</si>
  <si>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</si>
  <si>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</si>
  <si>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</si>
  <si>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</si>
  <si>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</si>
  <si>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</si>
  <si>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</si>
  <si>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</si>
  <si>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</si>
  <si>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</si>
  <si>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</si>
  <si>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</si>
  <si>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</si>
  <si>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</si>
  <si>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</si>
  <si>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</si>
  <si>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</si>
  <si>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</si>
  <si>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</si>
  <si>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</si>
  <si>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</si>
  <si>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</si>
  <si>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</si>
  <si>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</si>
  <si>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</si>
  <si>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</si>
  <si>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</si>
  <si>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</si>
  <si>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</si>
  <si>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</si>
  <si>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</si>
  <si>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</si>
  <si>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</si>
  <si>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</si>
  <si>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</si>
  <si>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</si>
  <si>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</si>
  <si>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</si>
  <si>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</si>
  <si>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</si>
  <si>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</si>
  <si>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</si>
  <si>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</si>
  <si>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</si>
  <si>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</si>
  <si>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</si>
  <si>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</si>
  <si>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</si>
  <si>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</si>
  <si>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</si>
  <si>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</si>
  <si>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</si>
  <si>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</si>
  <si>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</si>
  <si>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</si>
  <si>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</si>
  <si>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</si>
  <si>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</si>
  <si>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</si>
  <si>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</si>
  <si>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</si>
  <si>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</si>
  <si>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</si>
  <si>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</si>
  <si>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</si>
  <si>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</si>
  <si>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</si>
  <si>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</si>
  <si>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</si>
  <si>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</si>
  <si>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</si>
  <si>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</si>
  <si>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</si>
  <si>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</si>
  <si>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</si>
  <si>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</si>
  <si>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</si>
  <si>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</si>
  <si>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</si>
  <si>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</si>
  <si>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</si>
  <si>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</si>
  <si>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</si>
  <si>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</si>
  <si>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</si>
  <si>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</si>
  <si>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</si>
  <si>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</si>
  <si>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</si>
  <si>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</si>
  <si>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</si>
  <si>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</si>
  <si>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</si>
  <si>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</si>
  <si>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</si>
  <si>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</si>
  <si>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</si>
  <si>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</si>
  <si>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</si>
  <si>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</si>
  <si>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</si>
  <si>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</si>
  <si>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</si>
  <si>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</si>
  <si>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</si>
  <si>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</si>
  <si>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</si>
  <si>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</si>
  <si>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</si>
  <si>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</si>
  <si>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</si>
  <si>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</si>
  <si>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</si>
  <si>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</si>
  <si>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</si>
  <si>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</si>
  <si>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</si>
  <si>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</si>
  <si>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</si>
  <si>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</si>
  <si>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</si>
  <si>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</si>
  <si>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</si>
  <si>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</si>
  <si>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</si>
  <si>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</si>
  <si>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</si>
  <si>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</si>
  <si>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</si>
  <si>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</si>
  <si>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</si>
  <si>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</si>
  <si>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</si>
  <si>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</si>
  <si>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</si>
  <si>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</si>
  <si>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</si>
  <si>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</si>
  <si>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</si>
  <si>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</si>
  <si>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</si>
  <si>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</si>
  <si>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</si>
  <si>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</si>
  <si>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</si>
  <si>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</si>
  <si>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</si>
  <si>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</si>
  <si>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</si>
  <si>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</si>
  <si>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</si>
  <si>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</si>
  <si>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</si>
  <si>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</si>
  <si>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</si>
  <si>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</si>
  <si>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</si>
  <si>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</si>
  <si>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</si>
  <si>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</si>
  <si>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</si>
  <si>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</si>
  <si>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</si>
  <si>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</si>
  <si>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</si>
  <si>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</si>
  <si>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</si>
  <si>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</si>
  <si>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</si>
  <si>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</si>
  <si>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</si>
  <si>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</si>
  <si>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</si>
  <si>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</si>
  <si>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</si>
  <si>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</si>
  <si>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</si>
  <si>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</si>
  <si>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</si>
  <si>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</si>
  <si>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</si>
  <si>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</si>
  <si>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</si>
  <si>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</si>
  <si>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</si>
  <si>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</si>
  <si>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</si>
  <si>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</si>
  <si>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</si>
  <si>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</si>
  <si>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</si>
  <si>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</si>
  <si>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</si>
  <si>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</si>
  <si>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</si>
  <si>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</si>
  <si>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</si>
  <si>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</si>
  <si>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</si>
  <si>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</si>
  <si>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</si>
  <si>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</si>
  <si>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</si>
  <si>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</si>
  <si>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</si>
  <si>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</si>
  <si>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</si>
  <si>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</si>
  <si>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</si>
  <si>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</si>
  <si>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</si>
  <si>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</si>
  <si>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</si>
  <si>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</si>
  <si>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</si>
  <si>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</si>
  <si>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</si>
  <si>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</si>
  <si>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</si>
  <si>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</si>
  <si>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</si>
  <si>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</si>
  <si>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</si>
  <si>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</si>
  <si>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</si>
  <si>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</si>
  <si>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</si>
  <si>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</si>
  <si>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</si>
  <si>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</si>
  <si>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</si>
  <si>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</si>
  <si>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</si>
  <si>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</si>
  <si>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</si>
  <si>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</si>
  <si>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</si>
  <si>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</si>
  <si>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</si>
  <si>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</si>
  <si>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</si>
  <si>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</si>
  <si>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</si>
  <si>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</si>
  <si>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</si>
  <si>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</si>
  <si>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</si>
  <si>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</si>
  <si>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</si>
  <si>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</si>
  <si>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</si>
  <si>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</si>
  <si>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</si>
  <si>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</si>
  <si>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</si>
  <si>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</si>
  <si>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</si>
  <si>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</si>
  <si>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</si>
  <si>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</si>
  <si>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</si>
  <si>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</si>
  <si>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</si>
  <si>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</si>
  <si>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</si>
  <si>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</si>
  <si>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</si>
  <si>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</si>
  <si>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</si>
  <si>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</si>
  <si>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</si>
  <si>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</si>
  <si>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</si>
  <si>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</si>
  <si>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</si>
  <si>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</si>
  <si>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</si>
  <si>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</si>
  <si>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</si>
  <si>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</si>
  <si>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</si>
  <si>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</si>
  <si>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</si>
  <si>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</si>
  <si>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</si>
  <si>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</si>
  <si>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</si>
  <si>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</si>
  <si>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</si>
  <si>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</si>
  <si>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</si>
  <si>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</si>
  <si>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</si>
  <si>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</si>
  <si>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</si>
  <si>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</si>
  <si>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</si>
  <si>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</si>
  <si>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</si>
  <si>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</si>
  <si>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</si>
  <si>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</si>
  <si>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</si>
  <si>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</si>
  <si>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</si>
  <si>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</si>
  <si>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</si>
  <si>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</si>
  <si>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</si>
  <si>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</si>
  <si>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</si>
  <si>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</si>
  <si>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</si>
  <si>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</si>
  <si>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</si>
  <si>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</si>
  <si>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</si>
  <si>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</si>
  <si>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</si>
  <si>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</si>
  <si>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</si>
  <si>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</si>
  <si>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</si>
  <si>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</si>
  <si>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</si>
  <si>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</si>
  <si>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</si>
  <si>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</si>
  <si>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</si>
  <si>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</si>
  <si>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</si>
  <si>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</si>
  <si>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</si>
  <si>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</si>
  <si>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</si>
  <si>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</si>
  <si>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</si>
  <si>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</si>
  <si>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</si>
  <si>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</si>
  <si>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</si>
  <si>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</si>
  <si>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</si>
  <si>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</si>
  <si>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</si>
  <si>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</si>
  <si>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</si>
  <si>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</si>
  <si>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</si>
  <si>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</si>
  <si>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</si>
  <si>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</si>
  <si>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</si>
  <si>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</si>
  <si>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</si>
  <si>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</si>
  <si>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</si>
  <si>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</si>
  <si>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</si>
  <si>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</si>
  <si>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</si>
  <si>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</si>
  <si>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</si>
  <si>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</si>
  <si>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</si>
  <si>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</si>
  <si>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</si>
  <si>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</si>
  <si>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</si>
  <si>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</si>
  <si>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</si>
  <si>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</si>
  <si>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</si>
  <si>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</si>
  <si>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</si>
  <si>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</si>
  <si>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</si>
  <si>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</si>
  <si>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</si>
  <si>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</si>
  <si>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</si>
  <si>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</si>
  <si>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</si>
  <si>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</si>
  <si>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</si>
  <si>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</si>
  <si>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</si>
  <si>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</si>
  <si>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</si>
  <si>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</si>
  <si>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</si>
  <si>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</si>
  <si>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</si>
  <si>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</si>
  <si>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</si>
  <si>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</si>
  <si>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</si>
  <si>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</si>
  <si>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</si>
  <si>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</si>
  <si>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</si>
  <si>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</si>
  <si>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</si>
  <si>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</si>
  <si>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</si>
  <si>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</si>
  <si>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</si>
  <si>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</si>
  <si>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</si>
  <si>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</si>
  <si>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</si>
  <si>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</si>
  <si>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</si>
  <si>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</si>
  <si>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</si>
  <si>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</si>
  <si>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</si>
  <si>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</si>
  <si>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</si>
  <si>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</si>
  <si>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</si>
  <si>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</si>
  <si>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</si>
  <si>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</si>
  <si>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</si>
  <si>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</si>
  <si>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</si>
  <si>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</si>
  <si>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</si>
  <si>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</si>
  <si>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</si>
  <si>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</si>
  <si>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</si>
  <si>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</si>
  <si>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</si>
  <si>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</si>
  <si>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</si>
  <si>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</si>
  <si>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</si>
  <si>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</si>
  <si>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</si>
  <si>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</si>
  <si>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</si>
  <si>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</si>
  <si>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</si>
  <si>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</si>
  <si>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</si>
  <si>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</si>
  <si>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</si>
  <si>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</si>
  <si>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</si>
  <si>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</si>
  <si>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</si>
  <si>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</si>
  <si>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</si>
  <si>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</si>
  <si>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</si>
  <si>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</si>
  <si>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</si>
  <si>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</si>
  <si>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</si>
  <si>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</si>
  <si>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</si>
  <si>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</si>
  <si>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</si>
  <si>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</si>
  <si>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</si>
  <si>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</si>
  <si>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</si>
  <si>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</si>
  <si>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</si>
  <si>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</si>
  <si>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</si>
  <si>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</si>
  <si>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</si>
  <si>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</si>
  <si>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</si>
  <si>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</si>
  <si>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</si>
  <si>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</si>
  <si>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</si>
  <si>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</si>
  <si>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</si>
  <si>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</si>
  <si>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</si>
  <si>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</si>
  <si>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</si>
  <si>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</si>
  <si>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</si>
  <si>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</si>
  <si>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</si>
  <si>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</si>
  <si>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</si>
  <si>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</si>
  <si>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</si>
  <si>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</si>
  <si>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</si>
  <si>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</si>
  <si>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</si>
  <si>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</si>
  <si>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</si>
  <si>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</si>
  <si>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</si>
  <si>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</si>
  <si>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</si>
  <si>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</si>
  <si>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</si>
  <si>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</si>
  <si>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</si>
  <si>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</si>
  <si>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</si>
  <si>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</si>
  <si>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</si>
  <si>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</si>
  <si>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</si>
  <si>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</si>
  <si>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</si>
  <si>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</si>
  <si>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</si>
  <si>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</si>
  <si>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</si>
  <si>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</si>
  <si>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</si>
  <si>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</si>
  <si>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</si>
  <si>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</si>
  <si>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</si>
  <si>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</si>
  <si>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</si>
  <si>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</si>
  <si>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</si>
  <si>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</si>
  <si>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</si>
  <si>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</si>
  <si>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</si>
  <si>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</si>
  <si>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</si>
  <si>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</si>
  <si>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</si>
  <si>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</si>
  <si>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</si>
  <si>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</si>
  <si>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</si>
  <si>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</si>
  <si>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</si>
  <si>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</si>
  <si>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</si>
  <si>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</si>
  <si>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</si>
  <si>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</si>
  <si>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</si>
  <si>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</si>
  <si>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</si>
  <si>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</si>
  <si>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</si>
  <si>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</si>
  <si>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</si>
  <si>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</si>
  <si>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</si>
  <si>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</si>
  <si>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</si>
  <si>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</si>
  <si>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</si>
  <si>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</si>
  <si>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</si>
  <si>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</si>
  <si>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</si>
  <si>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</si>
  <si>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</si>
  <si>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</si>
  <si>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</si>
  <si>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</si>
  <si>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</si>
  <si>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</si>
  <si>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</si>
  <si>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</si>
  <si>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</si>
  <si>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</si>
  <si>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</si>
  <si>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</si>
  <si>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</si>
  <si>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</si>
  <si>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</si>
  <si>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</si>
  <si>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</si>
  <si>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</si>
  <si>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</si>
  <si>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</si>
  <si>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</si>
  <si>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</si>
  <si>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</si>
  <si>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</si>
  <si>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</si>
  <si>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</si>
  <si>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</si>
  <si>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</si>
  <si>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</si>
  <si>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</si>
  <si>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</si>
  <si>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</si>
  <si>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</si>
  <si>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</si>
  <si>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</si>
  <si>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</si>
  <si>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</si>
  <si>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</si>
  <si>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</si>
  <si>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</si>
  <si>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</si>
  <si>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</si>
  <si>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</si>
  <si>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</si>
  <si>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</si>
  <si>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</si>
  <si>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</si>
  <si>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</si>
  <si>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</si>
  <si>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</si>
  <si>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</si>
  <si>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</si>
  <si>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</si>
  <si>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</si>
  <si>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</si>
  <si>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</si>
  <si>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</si>
  <si>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</si>
  <si>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</si>
  <si>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</si>
  <si>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</si>
  <si>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</si>
  <si>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</si>
  <si>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</si>
  <si>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</si>
  <si>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</si>
  <si>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</si>
  <si>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</si>
  <si>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</si>
  <si>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</si>
  <si>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</si>
  <si>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</si>
  <si>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</si>
  <si>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</si>
  <si>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</si>
  <si>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</si>
  <si>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</si>
  <si>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</si>
  <si>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</si>
  <si>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</si>
  <si>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</si>
  <si>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</si>
  <si>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</si>
  <si>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</si>
  <si>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</si>
  <si>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</si>
  <si>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</si>
  <si>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</si>
  <si>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</si>
  <si>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</si>
  <si>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</si>
  <si>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</si>
  <si>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</si>
  <si>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</si>
  <si>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</si>
  <si>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</si>
  <si>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</si>
  <si>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</si>
  <si>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</si>
  <si>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</si>
  <si>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</si>
  <si>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</si>
  <si>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</si>
  <si>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</si>
  <si>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</si>
  <si>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</si>
  <si>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</si>
  <si>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</si>
  <si>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</si>
  <si>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</si>
  <si>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</si>
  <si>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</si>
  <si>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</si>
  <si>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</si>
  <si>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</si>
  <si>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</si>
  <si>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</si>
  <si>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</si>
  <si>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</si>
  <si>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</si>
  <si>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</si>
  <si>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</si>
  <si>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</si>
  <si>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</si>
  <si>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</si>
  <si>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</si>
  <si>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</si>
  <si>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</si>
  <si>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</si>
  <si>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</si>
  <si>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</si>
  <si>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</si>
  <si>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</si>
  <si>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</si>
  <si>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</si>
  <si>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</si>
  <si>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</si>
  <si>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</si>
  <si>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</si>
  <si>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</si>
  <si>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</si>
  <si>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</si>
  <si>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</si>
  <si>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</si>
  <si>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</si>
  <si>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</si>
  <si>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</si>
  <si>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</si>
  <si>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</si>
  <si>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</si>
  <si>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</si>
  <si>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</si>
  <si>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</si>
  <si>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</si>
  <si>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</si>
  <si>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</si>
  <si>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</si>
  <si>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</si>
  <si>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</si>
  <si>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</si>
  <si>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</si>
  <si>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</si>
  <si>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</si>
  <si>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</si>
  <si>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</si>
  <si>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</si>
  <si>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</si>
  <si>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</si>
  <si>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</si>
  <si>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</si>
  <si>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</si>
  <si>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</si>
  <si>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</si>
  <si>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</si>
  <si>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</si>
  <si>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</si>
  <si>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</si>
  <si>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</si>
  <si>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</si>
  <si>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</si>
  <si>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</si>
  <si>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</si>
  <si>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</si>
  <si>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</si>
  <si>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</si>
  <si>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</si>
  <si>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</si>
  <si>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</si>
  <si>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</si>
  <si>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</si>
  <si>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</si>
  <si>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</si>
  <si>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</si>
  <si>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</si>
  <si>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</si>
  <si>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</si>
  <si>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</si>
  <si>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</si>
  <si>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</si>
  <si>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</si>
  <si>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</si>
  <si>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</si>
  <si>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</si>
  <si>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</si>
  <si>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</si>
  <si>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</si>
  <si>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</si>
  <si>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</si>
  <si>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</si>
  <si>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</si>
  <si>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</si>
  <si>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</si>
  <si>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</si>
  <si>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</si>
  <si>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</si>
  <si>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</si>
  <si>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</si>
  <si>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</si>
  <si>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</si>
  <si>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</si>
  <si>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</si>
  <si>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</si>
  <si>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</si>
  <si>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</si>
  <si>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</si>
  <si>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</si>
  <si>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</si>
  <si>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</si>
  <si>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</si>
  <si>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</si>
  <si>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</si>
  <si>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</si>
  <si>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</si>
  <si>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</si>
  <si>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</si>
  <si>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</si>
  <si>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</si>
  <si>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</si>
  <si>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</si>
  <si>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</si>
  <si>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</si>
  <si>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</si>
  <si>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</si>
  <si>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</si>
  <si>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</si>
  <si>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</si>
  <si>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</si>
  <si>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</si>
  <si>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</si>
  <si>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</si>
  <si>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</si>
  <si>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</si>
  <si>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</si>
  <si>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</si>
  <si>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</si>
  <si>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</si>
  <si>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</si>
  <si>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</si>
  <si>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</si>
  <si>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</si>
  <si>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</si>
  <si>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</si>
  <si>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</si>
  <si>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</si>
  <si>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</si>
  <si>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</si>
  <si>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</si>
  <si>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</si>
  <si>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</si>
  <si>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</si>
  <si>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</si>
  <si>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</si>
  <si>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</si>
  <si>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</si>
  <si>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</si>
  <si>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</si>
  <si>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</si>
  <si>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</si>
  <si>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</si>
  <si>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</si>
  <si>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</si>
  <si>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</si>
  <si>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</si>
  <si>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</si>
  <si>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</si>
  <si>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</si>
  <si>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</si>
  <si>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</si>
  <si>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</si>
  <si>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</si>
  <si>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</si>
  <si>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</si>
  <si>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</si>
  <si>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</si>
  <si>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</si>
  <si>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</si>
  <si>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</si>
  <si>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</si>
  <si>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</si>
  <si>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</si>
  <si>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</si>
  <si>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</si>
  <si>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</si>
  <si>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</si>
  <si>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</si>
  <si>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</si>
  <si>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</si>
  <si>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</si>
  <si>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</si>
  <si>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</si>
  <si>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</si>
  <si>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</si>
  <si>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</si>
  <si>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</si>
  <si>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</si>
  <si>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</si>
  <si>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</si>
  <si>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</si>
  <si>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</si>
  <si>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</si>
  <si>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</si>
  <si>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</si>
  <si>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</si>
  <si>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</si>
  <si>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</si>
  <si>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</si>
  <si>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</si>
  <si>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</si>
  <si>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</si>
  <si>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</si>
  <si>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</si>
  <si>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</si>
  <si>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</si>
  <si>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</si>
  <si>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</si>
  <si>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</si>
  <si>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</si>
  <si>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</si>
  <si>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</si>
  <si>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</si>
  <si>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</si>
  <si>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</si>
  <si>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</si>
  <si>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</si>
  <si>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</si>
  <si>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</si>
  <si>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</si>
  <si>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</si>
  <si>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</si>
  <si>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</si>
  <si>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</si>
  <si>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</si>
  <si>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</si>
  <si>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</si>
  <si>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</si>
  <si>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</si>
  <si>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</si>
  <si>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</si>
  <si>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</si>
  <si>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</si>
  <si>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</si>
  <si>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</si>
  <si>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</si>
  <si>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</si>
  <si>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</si>
  <si>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</si>
  <si>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</si>
  <si>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</si>
  <si>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</si>
  <si>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</si>
  <si>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</si>
  <si>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</si>
  <si>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</si>
  <si>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</si>
  <si>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</si>
  <si>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</si>
  <si>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</si>
  <si>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</si>
  <si>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</si>
  <si>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</si>
  <si>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</si>
  <si>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</si>
  <si>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</si>
  <si>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</si>
  <si>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</si>
  <si>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</si>
  <si>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</si>
  <si>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</si>
  <si>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</si>
  <si>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</si>
  <si>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</si>
  <si>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</si>
  <si>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</si>
  <si>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</si>
  <si>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</si>
  <si>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</si>
  <si>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</si>
  <si>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</si>
  <si>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</si>
  <si>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</si>
  <si>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</si>
  <si>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</si>
  <si>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</si>
  <si>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</si>
  <si>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</si>
  <si>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</si>
  <si>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</si>
  <si>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</si>
  <si>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</si>
  <si>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</si>
  <si>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</si>
  <si>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</si>
  <si>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</si>
  <si>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</si>
  <si>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</si>
  <si>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</si>
  <si>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</si>
  <si>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</si>
  <si>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</si>
  <si>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</si>
  <si>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</si>
  <si>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</si>
  <si>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</si>
  <si>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</si>
  <si>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</si>
  <si>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</si>
  <si>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</si>
  <si>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</si>
  <si>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</si>
  <si>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</si>
  <si>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</si>
  <si>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</si>
  <si>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</si>
  <si>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</si>
  <si>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</si>
  <si>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</si>
  <si>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</si>
  <si>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</si>
  <si>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</si>
  <si>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</si>
  <si>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</si>
  <si>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</si>
  <si>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</si>
  <si>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</si>
  <si>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</si>
  <si>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</si>
  <si>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</si>
  <si>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</si>
  <si>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</si>
  <si>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</si>
  <si>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</si>
  <si>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</si>
  <si>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</si>
  <si>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</si>
  <si>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</si>
  <si>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</si>
  <si>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</si>
  <si>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</si>
  <si>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</si>
  <si>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</si>
  <si>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</si>
  <si>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</si>
  <si>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</si>
  <si>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</si>
  <si>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</si>
  <si>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</si>
  <si>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</si>
  <si>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</si>
  <si>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</si>
  <si>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</si>
  <si>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</si>
  <si>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</si>
  <si>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</si>
  <si>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</si>
  <si>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</si>
  <si>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</si>
  <si>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</si>
  <si>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</si>
  <si>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</si>
  <si>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</si>
  <si>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</si>
  <si>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</si>
  <si>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</si>
  <si>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</si>
  <si>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</si>
  <si>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</si>
  <si>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</si>
  <si>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</si>
  <si>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</si>
  <si>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</si>
  <si>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</si>
  <si>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</si>
  <si>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</si>
  <si>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</si>
  <si>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</si>
  <si>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</si>
  <si>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</si>
  <si>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</si>
  <si>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</si>
  <si>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</si>
  <si>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</si>
  <si>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</si>
  <si>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</si>
  <si>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</si>
  <si>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</si>
  <si>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</si>
  <si>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</si>
  <si>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</si>
  <si>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</si>
  <si>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</si>
  <si>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</si>
  <si>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</si>
  <si>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</si>
  <si>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</si>
  <si>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</si>
  <si>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</si>
  <si>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</si>
  <si>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</si>
  <si>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</si>
  <si>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</si>
  <si>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</si>
  <si>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</si>
  <si>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</si>
  <si>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</si>
  <si>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</si>
  <si>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</si>
  <si>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</si>
  <si>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</si>
  <si>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</si>
  <si>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</si>
  <si>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</si>
  <si>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</si>
  <si>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</si>
  <si>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</si>
  <si>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</si>
  <si>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</si>
  <si>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</si>
  <si>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</si>
  <si>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</si>
  <si>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</si>
  <si>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</si>
  <si>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</si>
  <si>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</si>
  <si>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</si>
  <si>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</si>
  <si>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</si>
  <si>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</si>
  <si>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</si>
  <si>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</si>
  <si>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</si>
  <si>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</si>
  <si>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</si>
  <si>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</si>
  <si>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</si>
  <si>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</si>
  <si>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</si>
  <si>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</si>
  <si>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</si>
  <si>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</si>
  <si>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</si>
  <si>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</si>
  <si>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</si>
  <si>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</si>
  <si>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</si>
  <si>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</si>
  <si>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</si>
  <si>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</si>
  <si>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</si>
  <si>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</si>
  <si>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</si>
  <si>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</si>
  <si>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</si>
  <si>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</si>
  <si>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</si>
  <si>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</si>
  <si>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</si>
  <si>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</si>
  <si>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</si>
  <si>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</si>
  <si>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</si>
  <si>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</si>
  <si>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</si>
  <si>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</si>
  <si>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</si>
  <si>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</si>
  <si>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</si>
  <si>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</si>
  <si>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</si>
  <si>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</si>
  <si>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</si>
  <si>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</si>
  <si>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</si>
  <si>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</si>
  <si>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</si>
  <si>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</si>
  <si>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</si>
  <si>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</si>
  <si>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</si>
  <si>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</si>
  <si>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</si>
  <si>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</si>
  <si>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</si>
  <si>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</si>
  <si>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</si>
  <si>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</si>
  <si>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</si>
  <si>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</si>
  <si>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</si>
  <si>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</si>
  <si>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</si>
  <si>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</si>
  <si>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</si>
  <si>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</si>
  <si>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</si>
  <si>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</si>
  <si>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</si>
  <si>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</si>
  <si>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</si>
  <si>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</si>
  <si>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</si>
  <si>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</si>
  <si>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</si>
  <si>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</si>
  <si>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</si>
  <si>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</si>
  <si>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</si>
  <si>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</si>
  <si>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</si>
  <si>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</si>
  <si>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</si>
  <si>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</si>
  <si>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</si>
  <si>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</si>
  <si>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</si>
  <si>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</si>
  <si>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</si>
  <si>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</si>
  <si>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</si>
  <si>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</si>
  <si>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</si>
  <si>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</si>
  <si>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</si>
  <si>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</si>
  <si>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</si>
  <si>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</si>
  <si>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</si>
  <si>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</si>
  <si>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</si>
  <si>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</si>
  <si>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</si>
  <si>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</si>
  <si>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</si>
  <si>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</si>
  <si>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</si>
  <si>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</si>
  <si>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</si>
  <si>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</si>
  <si>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</si>
  <si>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</si>
  <si>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</si>
  <si>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</si>
  <si>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</si>
  <si>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</si>
  <si>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</si>
  <si>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</si>
  <si>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</si>
  <si>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</si>
  <si>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</si>
  <si>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</si>
  <si>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</si>
  <si>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</si>
  <si>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</si>
  <si>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</si>
  <si>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</si>
  <si>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</si>
  <si>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</si>
  <si>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</si>
  <si>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</si>
  <si>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</si>
  <si>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</si>
  <si>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</si>
  <si>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</si>
  <si>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</si>
  <si>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</si>
  <si>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</si>
  <si>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</si>
  <si>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</si>
  <si>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</si>
  <si>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</si>
  <si>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</si>
  <si>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</si>
  <si>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</si>
  <si>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</si>
  <si>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</si>
  <si>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</si>
  <si>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</si>
  <si>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</si>
  <si>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</si>
  <si>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</si>
  <si>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</si>
  <si>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</si>
  <si>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</si>
  <si>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</si>
  <si>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</si>
  <si>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</si>
  <si>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</si>
  <si>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</si>
  <si>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</si>
  <si>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</si>
  <si>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</si>
  <si>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</si>
  <si>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</si>
  <si>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</si>
  <si>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</si>
  <si>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</si>
  <si>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</si>
  <si>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</si>
  <si>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</si>
  <si>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</si>
  <si>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</si>
  <si>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</si>
  <si>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</si>
  <si>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</si>
  <si>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</si>
  <si>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</si>
  <si>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</si>
  <si>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</si>
  <si>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</si>
  <si>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</si>
  <si>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</si>
  <si>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</si>
  <si>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</si>
  <si>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</si>
  <si>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</si>
  <si>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</si>
  <si>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</si>
  <si>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</si>
  <si>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</si>
  <si>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</si>
  <si>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</si>
  <si>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</si>
  <si>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</si>
  <si>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</si>
  <si>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</si>
  <si>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</si>
  <si>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</si>
  <si>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</si>
  <si>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</si>
  <si>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</si>
  <si>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</si>
  <si>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</si>
  <si>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</si>
  <si>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</si>
  <si>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</si>
  <si>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</si>
  <si>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</si>
  <si>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</si>
  <si>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</si>
  <si>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</si>
  <si>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</si>
  <si>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</si>
  <si>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</si>
  <si>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</si>
  <si>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</si>
  <si>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</si>
  <si>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</si>
  <si>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</si>
  <si>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</si>
  <si>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</si>
  <si>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</si>
  <si>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</si>
  <si>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</si>
  <si>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</si>
  <si>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</si>
  <si>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</si>
  <si>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</si>
  <si>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</si>
  <si>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</si>
  <si>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</si>
  <si>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</si>
  <si>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</si>
  <si>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</si>
  <si>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</si>
  <si>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</si>
  <si>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</si>
  <si>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</si>
  <si>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</si>
  <si>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</si>
  <si>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</si>
  <si>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</si>
  <si>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</si>
  <si>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</si>
  <si>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</si>
  <si>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</si>
  <si>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</si>
  <si>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</si>
  <si>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</si>
  <si>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</si>
  <si>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</si>
  <si>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</si>
  <si>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</si>
  <si>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</si>
  <si>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</si>
  <si>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</si>
  <si>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</si>
  <si>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</si>
  <si>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</si>
  <si>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</si>
  <si>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</si>
  <si>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</si>
  <si>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</si>
  <si>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</si>
  <si>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</si>
  <si>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</si>
  <si>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</si>
  <si>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</si>
  <si>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</si>
  <si>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</si>
  <si>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</si>
  <si>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</si>
  <si>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</si>
  <si>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</si>
  <si>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</si>
  <si>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</si>
  <si>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</si>
  <si>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</si>
  <si>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</si>
  <si>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</si>
  <si>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</si>
  <si>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</si>
  <si>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</si>
  <si>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</si>
  <si>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</si>
  <si>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</si>
  <si>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</si>
  <si>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</si>
  <si>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</si>
  <si>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</si>
  <si>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</si>
  <si>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</si>
  <si>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</si>
  <si>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</si>
  <si>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</si>
  <si>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</si>
  <si>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</si>
  <si>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</si>
  <si>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</si>
  <si>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</si>
  <si>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</si>
  <si>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</si>
  <si>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</si>
  <si>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</si>
  <si>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</si>
  <si>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</si>
  <si>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</si>
  <si>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</si>
  <si>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</si>
  <si>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</si>
  <si>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</si>
  <si>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</si>
  <si>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</si>
  <si>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</si>
  <si>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</si>
  <si>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</si>
  <si>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</si>
  <si>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</si>
  <si>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</si>
  <si>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</si>
  <si>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</si>
  <si>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</si>
  <si>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</si>
  <si>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</si>
  <si>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</si>
  <si>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</si>
  <si>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</si>
  <si>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</si>
  <si>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</si>
  <si>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</si>
  <si>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</si>
  <si>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</si>
  <si>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</si>
  <si>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</si>
  <si>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</si>
  <si>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</si>
  <si>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</si>
  <si>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</si>
  <si>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</si>
  <si>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</si>
  <si>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</si>
  <si>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</si>
  <si>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</si>
  <si>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</si>
  <si>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</si>
  <si>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</si>
  <si>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</si>
  <si>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</si>
  <si>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</si>
  <si>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</si>
  <si>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</si>
  <si>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</si>
  <si>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</si>
  <si>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</si>
  <si>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</si>
  <si>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</si>
  <si>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</si>
  <si>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</si>
  <si>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</si>
  <si>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</si>
  <si>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</si>
  <si>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</si>
  <si>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</si>
  <si>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</si>
  <si>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</si>
  <si>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</si>
  <si>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</si>
  <si>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</si>
  <si>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</si>
  <si>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</si>
  <si>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</si>
  <si>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</si>
  <si>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</si>
  <si>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</si>
  <si>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</si>
  <si>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</si>
  <si>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</si>
  <si>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</si>
  <si>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</si>
  <si>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</si>
  <si>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</si>
  <si>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</si>
  <si>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</si>
  <si>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</si>
  <si>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</si>
  <si>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</si>
  <si>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</si>
  <si>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</si>
  <si>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</si>
  <si>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</si>
  <si>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</si>
  <si>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</si>
  <si>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</si>
  <si>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</si>
  <si>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</si>
  <si>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</si>
  <si>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</si>
  <si>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</si>
  <si>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</si>
  <si>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</si>
  <si>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</si>
  <si>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</si>
  <si>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</si>
  <si>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</si>
  <si>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</si>
  <si>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</si>
  <si>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</si>
  <si>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</si>
  <si>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</si>
  <si>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</si>
  <si>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</si>
  <si>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</si>
  <si>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</si>
  <si>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</si>
  <si>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</si>
  <si>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</si>
  <si>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</si>
  <si>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</si>
  <si>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</si>
  <si>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</si>
  <si>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</si>
  <si>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</si>
  <si>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</si>
  <si>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</si>
  <si>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</si>
  <si>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</si>
  <si>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</si>
  <si>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</si>
  <si>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</si>
  <si>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</si>
  <si>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</si>
  <si>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</si>
  <si>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</si>
  <si>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</si>
  <si>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</si>
  <si>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</si>
  <si>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</si>
  <si>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</si>
  <si>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</si>
  <si>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</si>
  <si>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</si>
  <si>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</si>
  <si>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</si>
  <si>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</si>
  <si>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</si>
  <si>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</si>
  <si>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</si>
  <si>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</si>
  <si>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</si>
  <si>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</si>
  <si>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</si>
  <si>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</si>
  <si>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</si>
  <si>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</si>
  <si>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</si>
  <si>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</si>
  <si>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</si>
  <si>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</si>
  <si>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</si>
  <si>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</si>
  <si>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</si>
  <si>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</si>
  <si>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</si>
  <si>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</si>
  <si>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</si>
  <si>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</si>
  <si>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</si>
  <si>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</si>
  <si>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</si>
  <si>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</si>
  <si>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</si>
  <si>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</si>
  <si>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</si>
  <si>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</si>
  <si>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</si>
  <si>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</si>
  <si>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</si>
  <si>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</si>
  <si>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</si>
  <si>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</si>
  <si>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</si>
  <si>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</si>
  <si>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</si>
  <si>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</si>
  <si>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</si>
  <si>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</si>
  <si>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</si>
  <si>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</si>
  <si>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</si>
  <si>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</si>
  <si>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</si>
  <si>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</si>
  <si>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</si>
  <si>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</si>
  <si>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</si>
  <si>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</si>
  <si>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</si>
  <si>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</si>
  <si>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</si>
  <si>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</si>
  <si>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</si>
  <si>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</si>
  <si>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</si>
  <si>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</si>
  <si>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</si>
  <si>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</si>
  <si>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</si>
  <si>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</si>
  <si>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</si>
  <si>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</si>
  <si>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</si>
  <si>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</si>
  <si>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</si>
  <si>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</si>
  <si>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</si>
  <si>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</si>
  <si>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</si>
  <si>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</si>
  <si>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</si>
  <si>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</si>
  <si>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</si>
  <si>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</si>
  <si>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</si>
  <si>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</si>
  <si>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</si>
  <si>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</si>
  <si>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</si>
  <si>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</si>
  <si>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</si>
  <si>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</si>
  <si>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</si>
  <si>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</si>
  <si>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</si>
  <si>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</si>
  <si>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</si>
  <si>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</si>
  <si>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</si>
  <si>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</si>
  <si>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</si>
  <si>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</si>
  <si>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</si>
  <si>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</si>
  <si>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</si>
  <si>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</si>
  <si>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</si>
  <si>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</si>
  <si>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</si>
  <si>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</si>
  <si>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</si>
  <si>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</si>
  <si>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</si>
  <si>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</si>
  <si>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</si>
  <si>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</si>
  <si>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</si>
  <si>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</si>
  <si>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</si>
  <si>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</si>
  <si>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</si>
  <si>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</si>
  <si>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</si>
  <si>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</si>
  <si>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</si>
  <si>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</si>
  <si>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</si>
  <si>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</si>
  <si>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</si>
  <si>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</si>
  <si>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</si>
  <si>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</si>
  <si>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</si>
  <si>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</si>
  <si>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</si>
  <si>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</si>
  <si>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</si>
  <si>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</si>
  <si>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</si>
  <si>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</si>
  <si>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</si>
  <si>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</si>
  <si>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</si>
  <si>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</si>
  <si>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</si>
  <si>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</si>
  <si>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</si>
  <si>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</si>
  <si>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</si>
  <si>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</si>
  <si>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</si>
  <si>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</si>
  <si>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</si>
  <si>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</si>
  <si>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</si>
  <si>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</si>
  <si>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</si>
  <si>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</si>
  <si>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</si>
  <si>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</si>
  <si>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</si>
  <si>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</si>
  <si>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</si>
  <si>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</si>
  <si>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</si>
  <si>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</si>
  <si>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</si>
  <si>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</si>
  <si>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</si>
  <si>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</si>
  <si>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</si>
  <si>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</si>
  <si>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</si>
  <si>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</si>
  <si>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</si>
  <si>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</si>
  <si>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</si>
  <si>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</si>
  <si>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</si>
  <si>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</si>
  <si>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</si>
  <si>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</si>
  <si>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</si>
  <si>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</si>
  <si>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</si>
  <si>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</si>
  <si>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</si>
  <si>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</si>
  <si>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</si>
  <si>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</si>
  <si>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</si>
  <si>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</si>
  <si>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</si>
  <si>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</si>
  <si>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</si>
  <si>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</si>
  <si>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</si>
  <si>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</si>
  <si>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</si>
  <si>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</si>
  <si>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</si>
  <si>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</si>
  <si>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</si>
  <si>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</si>
  <si>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</si>
  <si>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</si>
  <si>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</si>
  <si>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</si>
  <si>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</si>
  <si>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</si>
  <si>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</si>
  <si>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</si>
  <si>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</si>
  <si>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</si>
  <si>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</si>
  <si>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</si>
  <si>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</si>
  <si>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</si>
  <si>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</si>
  <si>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</si>
  <si>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</si>
  <si>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</si>
  <si>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</si>
  <si>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</si>
  <si>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</si>
  <si>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</si>
  <si>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</si>
  <si>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</si>
  <si>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</si>
  <si>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</si>
  <si>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</si>
  <si>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</si>
  <si>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</si>
  <si>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</si>
  <si>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</si>
  <si>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</si>
  <si>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</si>
  <si>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</si>
  <si>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</si>
  <si>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</si>
  <si>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</si>
  <si>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</si>
  <si>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</si>
  <si>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</si>
  <si>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</si>
  <si>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</si>
  <si>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</si>
  <si>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</si>
  <si>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</si>
  <si>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</si>
  <si>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</si>
  <si>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</si>
  <si>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</si>
  <si>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</si>
  <si>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</si>
  <si>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</si>
  <si>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</si>
  <si>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</si>
  <si>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</si>
  <si>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</si>
  <si>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</si>
  <si>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</si>
  <si>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</si>
  <si>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</si>
  <si>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</si>
  <si>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</si>
  <si>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</si>
  <si>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</si>
  <si>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</si>
  <si>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</si>
  <si>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</si>
  <si>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</si>
  <si>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</si>
  <si>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</si>
  <si>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</si>
  <si>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</si>
  <si>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</si>
  <si>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</si>
  <si>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</si>
  <si>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</si>
  <si>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</si>
  <si>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</si>
  <si>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</si>
  <si>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</si>
  <si>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</si>
  <si>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</si>
  <si>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</si>
  <si>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</si>
  <si>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</si>
  <si>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</si>
  <si>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</si>
  <si>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</si>
  <si>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</si>
  <si>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</si>
  <si>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</si>
  <si>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</si>
  <si>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</si>
  <si>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</si>
  <si>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</si>
  <si>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</si>
  <si>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</si>
  <si>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</si>
  <si>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</si>
  <si>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</si>
  <si>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</si>
  <si>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</si>
  <si>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</si>
  <si>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</si>
  <si>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</si>
  <si>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</si>
  <si>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</si>
  <si>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</si>
  <si>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</si>
  <si>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</si>
  <si>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</si>
  <si>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</si>
  <si>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</si>
  <si>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</si>
  <si>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</si>
  <si>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</si>
  <si>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</si>
  <si>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</si>
  <si>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</si>
  <si>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</si>
  <si>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</si>
  <si>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</si>
  <si>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</si>
  <si>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</si>
  <si>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</si>
  <si>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</si>
  <si>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</si>
  <si>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</si>
  <si>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</si>
  <si>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</si>
  <si>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</si>
  <si>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</si>
  <si>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</si>
  <si>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</si>
  <si>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</si>
  <si>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</si>
  <si>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</si>
  <si>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</si>
  <si>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</si>
  <si>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</si>
  <si>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</si>
  <si>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</si>
  <si>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</si>
  <si>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</si>
  <si>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</si>
  <si>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</si>
  <si>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</si>
  <si>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</si>
  <si>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</si>
  <si>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</si>
  <si>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</si>
  <si>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</si>
  <si>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</si>
  <si>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</si>
  <si>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</si>
  <si>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</si>
  <si>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</si>
  <si>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</si>
  <si>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</si>
  <si>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</si>
  <si>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</si>
  <si>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</si>
  <si>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</si>
  <si>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</si>
  <si>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</si>
  <si>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</si>
  <si>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</si>
  <si>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</si>
  <si>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</si>
  <si>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</si>
  <si>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</si>
  <si>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</si>
  <si>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</si>
  <si>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</si>
  <si>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</si>
  <si>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</si>
  <si>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</si>
  <si>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</si>
  <si>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</si>
  <si>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</si>
  <si>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</si>
  <si>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</si>
  <si>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</si>
  <si>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</si>
  <si>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</si>
  <si>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</si>
  <si>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</si>
  <si>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</si>
  <si>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</si>
  <si>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</si>
  <si>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</si>
  <si>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</si>
  <si>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</si>
  <si>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</si>
  <si>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</si>
  <si>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</si>
  <si>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</si>
  <si>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</si>
  <si>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</si>
  <si>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</si>
  <si>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</si>
  <si>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</si>
  <si>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</si>
  <si>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</si>
  <si>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</si>
  <si>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</si>
  <si>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</si>
  <si>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</si>
  <si>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</si>
  <si>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</si>
  <si>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</si>
  <si>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</si>
  <si>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</si>
  <si>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</si>
  <si>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</si>
  <si>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</si>
  <si>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</si>
  <si>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</si>
  <si>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</si>
  <si>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</si>
  <si>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</si>
  <si>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</si>
  <si>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</si>
  <si>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</si>
  <si>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</si>
  <si>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</si>
  <si>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</si>
  <si>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</si>
  <si>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</si>
  <si>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</si>
  <si>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</si>
  <si>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</si>
  <si>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</si>
  <si>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</si>
  <si>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</si>
  <si>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</si>
  <si>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</si>
  <si>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</si>
  <si>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</si>
  <si>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</si>
  <si>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</si>
  <si>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</si>
  <si>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</si>
  <si>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</si>
  <si>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</si>
  <si>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</si>
  <si>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</si>
  <si>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</si>
  <si>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</si>
  <si>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</si>
  <si>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</si>
  <si>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</si>
  <si>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</si>
  <si>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</si>
  <si>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</si>
  <si>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</si>
  <si>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</si>
  <si>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</si>
  <si>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</si>
  <si>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</si>
  <si>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</si>
  <si>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</si>
  <si>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</si>
  <si>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</si>
  <si>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</si>
  <si>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</si>
  <si>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</si>
  <si>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</si>
  <si>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</si>
  <si>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</si>
  <si>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</si>
  <si>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</si>
  <si>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</si>
  <si>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</si>
  <si>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</si>
  <si>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</si>
  <si>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</si>
  <si>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</si>
  <si>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</si>
  <si>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</si>
  <si>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</si>
  <si>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</si>
  <si>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</si>
  <si>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</si>
  <si>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</si>
  <si>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</si>
  <si>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</si>
  <si>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</si>
  <si>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</si>
  <si>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</si>
  <si>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</si>
  <si>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</si>
  <si>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</si>
  <si>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</si>
  <si>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</si>
  <si>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</si>
  <si>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</si>
  <si>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</si>
  <si>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</si>
  <si>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</si>
  <si>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</si>
  <si>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</si>
  <si>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</si>
  <si>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</si>
  <si>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</si>
  <si>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</si>
  <si>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</si>
  <si>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</si>
  <si>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</si>
  <si>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</si>
  <si>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</si>
  <si>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</si>
  <si>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</si>
  <si>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</si>
  <si>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</si>
  <si>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</si>
  <si>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</si>
  <si>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</si>
  <si>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</si>
  <si>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</si>
  <si>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</si>
  <si>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</si>
  <si>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</si>
  <si>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</si>
  <si>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</si>
  <si>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</si>
  <si>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</si>
  <si>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</si>
  <si>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</si>
  <si>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</si>
  <si>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</si>
  <si>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</si>
  <si>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</si>
  <si>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</si>
  <si>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</si>
  <si>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</si>
  <si>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</si>
  <si>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</si>
  <si>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</si>
  <si>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</si>
  <si>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</si>
  <si>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</si>
  <si>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</si>
  <si>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</si>
  <si>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</si>
  <si>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</si>
  <si>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</si>
  <si>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</si>
  <si>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</si>
  <si>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</si>
  <si>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</si>
  <si>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</si>
  <si>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</si>
  <si>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</si>
  <si>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</si>
  <si>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</si>
  <si>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</si>
  <si>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</si>
  <si>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</si>
  <si>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</si>
  <si>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</si>
  <si>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</si>
  <si>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</si>
  <si>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</si>
  <si>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</si>
  <si>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</si>
  <si>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</si>
  <si>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</si>
  <si>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</si>
  <si>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</si>
  <si>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</si>
  <si>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</si>
  <si>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</si>
  <si>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</si>
  <si>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</si>
  <si>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</si>
  <si>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</si>
  <si>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</si>
  <si>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</si>
  <si>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</si>
  <si>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</si>
  <si>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</si>
  <si>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</si>
  <si>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</si>
  <si>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</si>
  <si>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</si>
  <si>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</si>
  <si>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</si>
  <si>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</si>
  <si>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</si>
  <si>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</si>
  <si>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</si>
  <si>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</si>
  <si>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</si>
  <si>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</si>
  <si>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</si>
  <si>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</si>
  <si>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</si>
  <si>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</si>
  <si>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</si>
  <si>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</si>
  <si>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</si>
  <si>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</si>
  <si>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</si>
  <si>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</si>
  <si>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</si>
  <si>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</si>
  <si>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</si>
  <si>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</si>
  <si>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</si>
  <si>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</si>
  <si>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</si>
  <si>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</si>
  <si>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</si>
  <si>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</si>
  <si>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</si>
  <si>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</si>
  <si>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</si>
  <si>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</si>
  <si>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</si>
  <si>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</si>
  <si>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</si>
  <si>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</si>
  <si>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</si>
  <si>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</si>
  <si>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</si>
  <si>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</si>
  <si>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</si>
  <si>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</si>
  <si>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</si>
  <si>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</si>
  <si>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</si>
  <si>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</si>
  <si>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</si>
  <si>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</si>
  <si>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</si>
  <si>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</si>
  <si>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</si>
  <si>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</si>
  <si>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</si>
  <si>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</si>
  <si>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</si>
  <si>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</si>
  <si>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</si>
  <si>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</si>
  <si>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</si>
  <si>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</si>
  <si>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</si>
  <si>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</si>
  <si>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</si>
  <si>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</si>
  <si>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</si>
  <si>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</si>
  <si>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</si>
  <si>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</si>
  <si>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</si>
  <si>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</si>
  <si>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</si>
  <si>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</si>
  <si>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</si>
  <si>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</si>
  <si>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</si>
  <si>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</si>
  <si>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</si>
  <si>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</si>
  <si>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</si>
  <si>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</si>
  <si>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</si>
  <si>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</si>
  <si>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</si>
  <si>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</si>
  <si>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</si>
  <si>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</si>
  <si>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</si>
  <si>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</si>
  <si>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</si>
  <si>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</si>
  <si>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</si>
  <si>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</si>
  <si>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</si>
  <si>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</si>
  <si>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</si>
  <si>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</si>
  <si>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</si>
  <si>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</si>
  <si>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</si>
  <si>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</si>
  <si>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</si>
  <si>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</si>
  <si>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</si>
  <si>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</si>
  <si>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</si>
  <si>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</si>
  <si>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</si>
  <si>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</si>
  <si>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</si>
  <si>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</si>
  <si>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</si>
  <si>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</si>
  <si>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</si>
  <si>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</si>
  <si>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</si>
  <si>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</si>
  <si>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</si>
  <si>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</si>
  <si>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</si>
  <si>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</si>
  <si>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</si>
  <si>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</si>
  <si>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</si>
  <si>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</si>
  <si>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</si>
  <si>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</si>
  <si>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</si>
  <si>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</si>
  <si>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</si>
  <si>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</si>
  <si>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</si>
  <si>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</si>
  <si>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</si>
  <si>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</si>
  <si>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</si>
  <si>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</si>
  <si>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</si>
  <si>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</si>
  <si>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</si>
  <si>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</si>
  <si>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</si>
  <si>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</si>
  <si>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</si>
  <si>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</si>
  <si>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</si>
  <si>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</si>
  <si>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</si>
  <si>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</si>
  <si>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</si>
  <si>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</si>
  <si>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</si>
  <si>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</si>
  <si>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</si>
  <si>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</si>
  <si>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</si>
  <si>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</si>
  <si>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</si>
  <si>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</si>
  <si>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</si>
  <si>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</si>
  <si>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</si>
  <si>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</si>
  <si>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</si>
  <si>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</si>
  <si>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</si>
  <si>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</si>
  <si>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</si>
  <si>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</si>
  <si>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</si>
  <si>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</si>
  <si>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</si>
  <si>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</si>
  <si>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</si>
  <si>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</si>
  <si>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</si>
  <si>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</si>
  <si>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</si>
  <si>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</si>
  <si>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</si>
  <si>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</si>
  <si>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</si>
  <si>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</si>
  <si>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</si>
  <si>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</si>
  <si>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</si>
  <si>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</si>
  <si>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</si>
  <si>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</si>
  <si>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</si>
  <si>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</si>
  <si>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</si>
  <si>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</si>
  <si>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</si>
  <si>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</si>
  <si>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</si>
  <si>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</si>
  <si>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</si>
  <si>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</si>
  <si>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</si>
  <si>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</si>
  <si>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</si>
  <si>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</si>
  <si>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</si>
  <si>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</si>
  <si>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</si>
  <si>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</si>
  <si>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</si>
  <si>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</si>
  <si>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</si>
  <si>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</si>
  <si>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</si>
  <si>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</si>
  <si>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</si>
  <si>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</si>
  <si>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</si>
  <si>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</si>
  <si>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</si>
  <si>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</si>
  <si>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</si>
  <si>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</si>
  <si>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</si>
  <si>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</si>
  <si>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</si>
  <si>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</si>
  <si>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</si>
  <si>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</si>
  <si>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</si>
  <si>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</si>
  <si>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</si>
  <si>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</si>
  <si>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</si>
  <si>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</si>
  <si>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</si>
  <si>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</si>
  <si>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</si>
  <si>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</si>
  <si>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</si>
  <si>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</si>
  <si>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</si>
  <si>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</si>
  <si>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</si>
  <si>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</si>
  <si>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</si>
  <si>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</si>
  <si>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</si>
  <si>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</si>
  <si>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</si>
  <si>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</si>
  <si>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</si>
  <si>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</si>
  <si>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</si>
  <si>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</si>
  <si>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</si>
  <si>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</si>
  <si>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</si>
  <si>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</si>
  <si>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</si>
  <si>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</si>
  <si>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</si>
  <si>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</si>
  <si>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</si>
  <si>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</si>
  <si>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</si>
  <si>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</si>
  <si>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</si>
  <si>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</si>
  <si>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</si>
  <si>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</si>
  <si>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</si>
  <si>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</si>
  <si>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</si>
  <si>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</si>
  <si>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</si>
  <si>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</si>
  <si>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</si>
  <si>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</si>
  <si>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</si>
  <si>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</si>
  <si>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</si>
  <si>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</si>
  <si>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</si>
  <si>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</si>
  <si>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</si>
  <si>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</si>
  <si>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</si>
  <si>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</si>
  <si>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</si>
  <si>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</si>
  <si>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</si>
  <si>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</si>
  <si>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</si>
  <si>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</si>
  <si>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</si>
  <si>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</si>
  <si>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</si>
  <si>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</si>
  <si>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</si>
  <si>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</si>
  <si>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</si>
  <si>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</si>
  <si>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</si>
  <si>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</si>
  <si>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</si>
  <si>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</si>
  <si>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</si>
  <si>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</si>
  <si>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</si>
  <si>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</si>
  <si>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</si>
  <si>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</si>
  <si>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</si>
  <si>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</si>
  <si>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</si>
  <si>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</si>
  <si>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</si>
  <si>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</si>
  <si>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</si>
  <si>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</si>
  <si>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</si>
  <si>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</si>
  <si>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</si>
  <si>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</si>
  <si>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</si>
  <si>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</si>
  <si>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</si>
  <si>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</si>
  <si>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</si>
  <si>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</si>
  <si>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</si>
  <si>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</si>
  <si>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</si>
  <si>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</si>
  <si>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</si>
  <si>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</si>
  <si>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</si>
  <si>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</si>
  <si>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</si>
  <si>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</si>
  <si>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</si>
  <si>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</si>
  <si>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</si>
  <si>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</si>
  <si>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</si>
  <si>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</si>
  <si>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</si>
  <si>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</si>
  <si>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</si>
  <si>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</si>
  <si>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</si>
  <si>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</si>
  <si>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</si>
  <si>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</si>
  <si>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</si>
  <si>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</si>
  <si>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</si>
  <si>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</si>
  <si>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</si>
  <si>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</si>
  <si>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</si>
  <si>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</si>
  <si>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</si>
  <si>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</si>
  <si>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</si>
  <si>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</si>
  <si>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</si>
  <si>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</si>
  <si>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</si>
  <si>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</si>
  <si>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</si>
  <si>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</si>
  <si>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</si>
  <si>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</si>
  <si>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</si>
  <si>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</si>
  <si>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</si>
  <si>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</si>
  <si>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</si>
  <si>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</si>
  <si>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</si>
  <si>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</si>
  <si>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</si>
  <si>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</si>
  <si>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</si>
  <si>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</si>
  <si>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</si>
  <si>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</si>
  <si>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</si>
  <si>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</si>
  <si>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</si>
  <si>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</si>
  <si>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</si>
  <si>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</si>
  <si>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</si>
  <si>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</si>
  <si>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</si>
  <si>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</si>
  <si>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</si>
  <si>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</si>
  <si>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</si>
  <si>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</si>
  <si>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</si>
  <si>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</si>
  <si>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</si>
  <si>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</si>
  <si>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</si>
  <si>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</si>
  <si>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</si>
  <si>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</si>
  <si>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</si>
  <si>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</si>
  <si>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</si>
  <si>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</si>
  <si>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</si>
  <si>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</si>
  <si>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</si>
  <si>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</si>
  <si>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</si>
  <si>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</si>
  <si>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</si>
  <si>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</si>
  <si>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</si>
  <si>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</si>
  <si>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</si>
  <si>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</si>
  <si>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</si>
  <si>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</si>
  <si>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</si>
  <si>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</si>
  <si>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</si>
  <si>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</si>
  <si>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</si>
  <si>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</si>
  <si>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</si>
  <si>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</si>
  <si>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</si>
  <si>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</si>
  <si>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</si>
  <si>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</si>
  <si>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</si>
  <si>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</si>
  <si>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</si>
  <si>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</si>
  <si>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</si>
  <si>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</si>
  <si>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</si>
  <si>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</si>
  <si>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</si>
  <si>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</si>
  <si>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</si>
  <si>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</si>
  <si>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</si>
  <si>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</si>
  <si>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</si>
  <si>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</si>
  <si>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</si>
  <si>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</si>
  <si>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</si>
  <si>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</si>
  <si>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</si>
  <si>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</si>
  <si>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</si>
  <si>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</si>
  <si>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</si>
  <si>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</si>
  <si>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</si>
  <si>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</si>
  <si>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</si>
  <si>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</si>
  <si>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</si>
  <si>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</si>
  <si>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</si>
  <si>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</si>
  <si>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</si>
  <si>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</si>
  <si>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</si>
  <si>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</si>
  <si>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</si>
  <si>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</si>
  <si>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</si>
  <si>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</si>
  <si>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</si>
  <si>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</si>
  <si>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</si>
  <si>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</si>
  <si>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</si>
  <si>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</si>
  <si>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</si>
  <si>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</si>
  <si>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</si>
  <si>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</si>
  <si>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</si>
  <si>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</si>
  <si>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</si>
  <si>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</si>
  <si>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</si>
  <si>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</si>
  <si>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</si>
  <si>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</si>
  <si>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</si>
  <si>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</si>
  <si>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</si>
  <si>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</si>
  <si>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</si>
  <si>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</si>
  <si>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</si>
  <si>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</si>
  <si>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</si>
  <si>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</si>
  <si>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</si>
  <si>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</si>
  <si>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</si>
  <si>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</si>
  <si>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</si>
  <si>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</si>
  <si>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</si>
  <si>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</si>
  <si>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</si>
  <si>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</si>
  <si>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</si>
  <si>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</si>
  <si>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</si>
  <si>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</si>
  <si>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</si>
  <si>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</si>
  <si>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</si>
  <si>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</si>
  <si>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</si>
  <si>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</si>
  <si>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</si>
  <si>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</si>
  <si>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</si>
  <si>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</si>
  <si>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</si>
  <si>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</si>
  <si>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</si>
  <si>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</si>
  <si>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</si>
  <si>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</si>
  <si>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</si>
  <si>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</si>
  <si>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</si>
  <si>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</si>
  <si>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</si>
  <si>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</si>
  <si>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</si>
  <si>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</si>
  <si>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</si>
  <si>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</si>
  <si>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</si>
  <si>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</si>
  <si>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</si>
  <si>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</si>
  <si>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</si>
  <si>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</si>
  <si>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</si>
  <si>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</si>
  <si>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</si>
  <si>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</si>
  <si>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</si>
  <si>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</si>
  <si>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</si>
  <si>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</si>
  <si>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</si>
  <si>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</si>
  <si>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</si>
  <si>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</si>
  <si>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</si>
  <si>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</si>
  <si>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</si>
  <si>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</si>
  <si>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</si>
  <si>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</si>
  <si>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</si>
  <si>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</si>
  <si>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</si>
  <si>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</si>
  <si>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</si>
  <si>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</si>
  <si>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</si>
  <si>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</si>
  <si>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</si>
  <si>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</si>
  <si>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</si>
  <si>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</si>
  <si>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</si>
  <si>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</si>
  <si>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</si>
  <si>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</si>
  <si>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</si>
  <si>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</si>
  <si>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</si>
  <si>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</si>
  <si>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</si>
  <si>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</si>
  <si>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</si>
  <si>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</si>
  <si>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</si>
  <si>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</si>
  <si>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</si>
  <si>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</si>
  <si>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</si>
  <si>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</si>
  <si>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</si>
  <si>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</si>
  <si>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</si>
  <si>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</si>
  <si>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</si>
  <si>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</si>
  <si>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</si>
  <si>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</si>
  <si>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</si>
  <si>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</si>
  <si>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</si>
  <si>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</si>
  <si>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</si>
  <si>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</si>
  <si>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</si>
  <si>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</si>
  <si>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</si>
  <si>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</si>
  <si>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</si>
  <si>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</si>
  <si>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</si>
  <si>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</si>
  <si>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</si>
  <si>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</si>
  <si>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</si>
  <si>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</si>
  <si>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</si>
  <si>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</si>
  <si>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</si>
  <si>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</si>
  <si>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</si>
  <si>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</si>
  <si>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</si>
  <si>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</si>
  <si>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</si>
  <si>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</si>
  <si>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</si>
  <si>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</si>
  <si>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</si>
  <si>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</si>
  <si>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</si>
  <si>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</si>
  <si>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</si>
  <si>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</si>
  <si>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</si>
  <si>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</si>
  <si>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</si>
  <si>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</si>
  <si>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</si>
  <si>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</si>
  <si>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</si>
  <si>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</si>
  <si>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</si>
  <si>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</si>
  <si>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</si>
  <si>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</si>
  <si>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</si>
  <si>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</si>
  <si>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</si>
  <si>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</si>
  <si>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</si>
  <si>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</si>
  <si>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</si>
  <si>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</si>
  <si>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</si>
  <si>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</si>
  <si>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</si>
  <si>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</si>
  <si>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</si>
  <si>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</si>
  <si>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</si>
  <si>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</si>
  <si>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</si>
  <si>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</si>
  <si>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</si>
  <si>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</si>
  <si>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</si>
  <si>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</si>
  <si>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</si>
  <si>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</si>
  <si>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</si>
  <si>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</si>
  <si>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</si>
  <si>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</si>
  <si>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</si>
  <si>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</si>
  <si>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</si>
  <si>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</si>
  <si>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</si>
  <si>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</si>
  <si>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</si>
  <si>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</si>
  <si>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</si>
  <si>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</si>
  <si>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</si>
  <si>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</si>
  <si>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</si>
  <si>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</si>
  <si>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</si>
  <si>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</si>
  <si>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</si>
  <si>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</si>
  <si>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</si>
  <si>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</si>
  <si>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</si>
  <si>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</si>
  <si>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</si>
  <si>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</si>
  <si>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</si>
  <si>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</si>
  <si>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</si>
  <si>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</si>
  <si>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</si>
  <si>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</si>
  <si>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</si>
  <si>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</si>
  <si>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</si>
  <si>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</si>
  <si>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</si>
  <si>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</si>
  <si>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</si>
  <si>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</si>
  <si>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</si>
  <si>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</si>
  <si>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</si>
  <si>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</si>
  <si>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</si>
  <si>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</si>
  <si>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</si>
  <si>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</si>
  <si>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</si>
  <si>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</si>
  <si>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</si>
  <si>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</si>
  <si>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</si>
  <si>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</si>
  <si>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</si>
  <si>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</si>
  <si>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</si>
  <si>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</si>
  <si>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</si>
  <si>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</si>
  <si>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</si>
  <si>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</si>
  <si>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</si>
  <si>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</si>
  <si>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</si>
  <si>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</si>
  <si>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</si>
  <si>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</si>
  <si>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</si>
  <si>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</si>
  <si>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</si>
  <si>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</si>
  <si>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</si>
  <si>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</si>
  <si>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</si>
  <si>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</si>
  <si>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</si>
  <si>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</si>
  <si>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</si>
  <si>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</si>
  <si>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</si>
  <si>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</si>
  <si>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</si>
  <si>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</si>
  <si>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</si>
  <si>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</si>
  <si>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</si>
  <si>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</si>
  <si>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</si>
  <si>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</si>
  <si>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</si>
  <si>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</si>
  <si>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</si>
  <si>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</si>
  <si>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</si>
  <si>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</si>
  <si>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</si>
  <si>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</si>
  <si>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</si>
  <si>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</si>
  <si>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</si>
  <si>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</si>
  <si>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</si>
  <si>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</si>
  <si>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</si>
  <si>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</si>
  <si>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</si>
  <si>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</si>
  <si>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</si>
  <si>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</si>
  <si>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</si>
  <si>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</si>
  <si>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</si>
  <si>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</si>
  <si>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</si>
  <si>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</si>
  <si>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</si>
  <si>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</si>
  <si>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</si>
  <si>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</si>
  <si>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</si>
  <si>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</si>
  <si>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</si>
  <si>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</si>
  <si>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</si>
  <si>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</si>
  <si>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</si>
  <si>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</si>
  <si>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</si>
  <si>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</si>
  <si>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</si>
  <si>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</si>
  <si>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</si>
  <si>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</si>
  <si>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</si>
  <si>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</si>
  <si>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</si>
  <si>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</si>
  <si>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</si>
  <si>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</si>
  <si>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</si>
  <si>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</si>
  <si>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</si>
  <si>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</si>
  <si>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</si>
  <si>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</si>
  <si>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</si>
  <si>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</si>
  <si>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</si>
  <si>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</si>
  <si>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</si>
  <si>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</si>
  <si>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</si>
  <si>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</si>
  <si>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</si>
  <si>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</si>
  <si>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</si>
  <si>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</si>
  <si>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</si>
  <si>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</si>
  <si>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</si>
  <si>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</si>
  <si>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</si>
  <si>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</si>
  <si>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</si>
  <si>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</si>
  <si>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</si>
  <si>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</si>
  <si>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</si>
  <si>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</si>
  <si>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</si>
  <si>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</si>
  <si>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</si>
  <si>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</si>
  <si>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</si>
  <si>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</si>
  <si>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</si>
  <si>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</si>
  <si>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</si>
  <si>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</si>
  <si>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</si>
  <si>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</si>
  <si>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</si>
  <si>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</si>
  <si>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</si>
  <si>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</si>
  <si>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</si>
  <si>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</si>
  <si>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</si>
  <si>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</si>
  <si>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</si>
  <si>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</si>
  <si>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</si>
  <si>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</si>
  <si>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</si>
  <si>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</si>
  <si>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</si>
  <si>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</si>
  <si>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</si>
  <si>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</si>
  <si>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</si>
  <si>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</si>
  <si>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</si>
  <si>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</si>
  <si>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</si>
  <si>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</si>
  <si>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</si>
  <si>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</si>
  <si>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</si>
  <si>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</si>
  <si>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</si>
  <si>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</si>
  <si>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</si>
  <si>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</si>
  <si>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</si>
  <si>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</si>
  <si>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</si>
  <si>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</si>
  <si>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</si>
  <si>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</si>
  <si>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</si>
  <si>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</si>
  <si>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</si>
  <si>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</si>
  <si>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</si>
  <si>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</si>
  <si>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</si>
  <si>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</si>
  <si>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</si>
  <si>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</si>
  <si>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</si>
  <si>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</si>
  <si>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</si>
  <si>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</si>
  <si>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</si>
  <si>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</si>
  <si>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</si>
  <si>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</si>
  <si>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</si>
  <si>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</si>
  <si>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</si>
  <si>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</si>
  <si>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</si>
  <si>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</si>
  <si>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</si>
  <si>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</si>
  <si>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</si>
  <si>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</si>
  <si>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</si>
  <si>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</si>
  <si>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</si>
  <si>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</si>
  <si>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</si>
  <si>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</si>
  <si>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</si>
  <si>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</si>
  <si>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</si>
  <si>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</si>
  <si>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</si>
  <si>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</si>
  <si>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</si>
  <si>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</si>
  <si>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</si>
  <si>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</si>
  <si>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</si>
  <si>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</si>
  <si>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</si>
  <si>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</si>
  <si>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</si>
  <si>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</si>
  <si>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</si>
  <si>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</si>
  <si>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</si>
  <si>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</si>
  <si>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</si>
  <si>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</si>
  <si>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</si>
  <si>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</si>
  <si>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</si>
  <si>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</si>
  <si>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</si>
  <si>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</si>
  <si>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</si>
  <si>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</si>
  <si>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</si>
  <si>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</si>
  <si>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</si>
  <si>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</si>
  <si>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</si>
  <si>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</si>
  <si>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</si>
  <si>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</si>
  <si>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</si>
  <si>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</si>
  <si>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</si>
  <si>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</si>
  <si>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</si>
  <si>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</si>
  <si>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</si>
  <si>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</si>
  <si>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</si>
  <si>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</si>
  <si>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</si>
  <si>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</si>
  <si>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</si>
  <si>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</si>
  <si>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</si>
  <si>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</si>
  <si>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</si>
  <si>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</si>
  <si>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</si>
  <si>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</si>
  <si>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</si>
  <si>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</si>
  <si>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</si>
  <si>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</si>
  <si>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</si>
  <si>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</si>
  <si>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</si>
  <si>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</si>
  <si>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</si>
  <si>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</si>
  <si>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</si>
  <si>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</si>
  <si>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</si>
  <si>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</si>
  <si>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</si>
  <si>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</si>
  <si>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</si>
  <si>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</si>
  <si>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</si>
  <si>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</si>
  <si>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</si>
  <si>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</si>
  <si>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</si>
  <si>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</si>
  <si>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</si>
  <si>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</si>
  <si>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</si>
  <si>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</si>
  <si>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</si>
  <si>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</si>
  <si>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</si>
  <si>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</si>
  <si>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</si>
  <si>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</si>
  <si>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</si>
  <si>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</si>
  <si>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</si>
  <si>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</si>
  <si>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</si>
  <si>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</si>
  <si>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</si>
  <si>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</si>
  <si>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</si>
  <si>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</si>
  <si>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</si>
  <si>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</si>
  <si>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</si>
  <si>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</si>
  <si>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</si>
  <si>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</si>
  <si>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</si>
  <si>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</si>
  <si>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</si>
  <si>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</si>
  <si>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</si>
  <si>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</si>
  <si>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</si>
  <si>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</si>
  <si>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</si>
  <si>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</si>
  <si>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</si>
  <si>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</si>
  <si>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</si>
  <si>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</si>
  <si>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</si>
  <si>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</si>
  <si>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</si>
  <si>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</si>
  <si>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</si>
  <si>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</si>
  <si>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</si>
  <si>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</si>
  <si>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</si>
  <si>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</si>
  <si>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</si>
  <si>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</si>
  <si>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</si>
  <si>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</si>
  <si>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</si>
  <si>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</si>
  <si>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</si>
  <si>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</si>
  <si>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</si>
  <si>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</si>
  <si>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</si>
  <si>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</si>
  <si>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</si>
  <si>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</si>
  <si>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</si>
  <si>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</si>
  <si>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</si>
  <si>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</si>
  <si>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</si>
  <si>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</si>
  <si>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</si>
  <si>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</si>
  <si>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</si>
  <si>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</si>
  <si>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</si>
  <si>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</si>
  <si>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</si>
  <si>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</si>
  <si>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</si>
  <si>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</si>
  <si>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</si>
  <si>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</si>
  <si>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</si>
  <si>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</si>
  <si>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</si>
  <si>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</si>
  <si>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</si>
  <si>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</si>
  <si>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</si>
  <si>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</si>
  <si>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</si>
  <si>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</si>
  <si>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</si>
  <si>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</si>
  <si>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</si>
  <si>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</si>
  <si>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</si>
  <si>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</si>
  <si>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</si>
  <si>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</si>
  <si>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</si>
  <si>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</si>
  <si>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</si>
  <si>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</si>
  <si>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</si>
  <si>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</si>
  <si>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</si>
  <si>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</si>
  <si>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</si>
  <si>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</si>
  <si>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</si>
  <si>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</si>
  <si>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</si>
  <si>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</si>
  <si>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</si>
  <si>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</si>
  <si>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</si>
  <si>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</si>
  <si>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</si>
  <si>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</si>
  <si>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</si>
  <si>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</si>
  <si>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</si>
  <si>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</si>
  <si>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</si>
  <si>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</si>
  <si>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</si>
  <si>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</si>
  <si>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</si>
  <si>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</si>
  <si>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</si>
  <si>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</si>
  <si>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</si>
  <si>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</si>
  <si>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</si>
  <si>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</si>
  <si>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</si>
  <si>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</si>
  <si>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</si>
  <si>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</si>
  <si>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</si>
  <si>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</si>
  <si>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</si>
  <si>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</si>
  <si>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</si>
  <si>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</si>
  <si>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</si>
  <si>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</si>
  <si>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</si>
  <si>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</si>
  <si>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</si>
  <si>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</si>
  <si>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</si>
  <si>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</si>
  <si>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</si>
  <si>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</si>
  <si>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</si>
  <si>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</si>
  <si>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</si>
  <si>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</si>
  <si>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</si>
  <si>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</si>
  <si>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</si>
  <si>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</si>
  <si>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</si>
  <si>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</si>
  <si>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</si>
  <si>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</si>
  <si>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</si>
  <si>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</si>
  <si>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</si>
  <si>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</si>
  <si>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</si>
  <si>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</si>
  <si>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</si>
  <si>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</si>
  <si>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</si>
  <si>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</si>
  <si>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</si>
  <si>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</si>
  <si>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</si>
  <si>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</si>
  <si>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</si>
  <si>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</si>
  <si>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</si>
  <si>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</si>
  <si>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</si>
  <si>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</si>
  <si>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</si>
  <si>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</si>
  <si>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</si>
  <si>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</si>
  <si>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</si>
  <si>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</si>
  <si>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</si>
  <si>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</si>
  <si>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</si>
  <si>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</si>
  <si>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</si>
  <si>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</si>
  <si>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</si>
  <si>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</si>
  <si>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</si>
  <si>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</si>
  <si>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</si>
  <si>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</si>
  <si>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</si>
  <si>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</si>
  <si>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</si>
  <si>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</si>
  <si>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</si>
  <si>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</si>
  <si>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</si>
  <si>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</si>
  <si>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</si>
  <si>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</si>
  <si>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</si>
  <si>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</si>
  <si>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</si>
  <si>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</si>
  <si>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</si>
  <si>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</si>
  <si>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</si>
  <si>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</si>
  <si>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</si>
  <si>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</si>
  <si>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</si>
  <si>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</si>
  <si>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</si>
  <si>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</si>
  <si>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</si>
  <si>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</si>
  <si>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</si>
  <si>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</si>
  <si>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</si>
  <si>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</si>
  <si>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</si>
  <si>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</si>
  <si>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</si>
  <si>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</si>
  <si>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</si>
  <si>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</si>
  <si>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</si>
  <si>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</si>
  <si>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</si>
  <si>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</si>
  <si>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</si>
  <si>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</si>
  <si>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</si>
  <si>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</si>
  <si>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</si>
  <si>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</si>
  <si>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</si>
  <si>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</si>
  <si>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</si>
  <si>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</si>
  <si>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</si>
  <si>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</si>
  <si>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</si>
  <si>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</si>
  <si>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</si>
  <si>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</si>
  <si>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</si>
  <si>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</si>
  <si>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</si>
  <si>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</si>
  <si>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</si>
  <si>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</si>
  <si>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</si>
  <si>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</si>
  <si>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</si>
  <si>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</si>
  <si>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</si>
  <si>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</si>
  <si>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</si>
  <si>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</si>
  <si>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</si>
  <si>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</si>
  <si>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</si>
  <si>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</si>
  <si>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</si>
  <si>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</si>
  <si>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</si>
  <si>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</si>
  <si>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</si>
  <si>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</si>
  <si>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</si>
  <si>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</si>
  <si>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</si>
  <si>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</si>
  <si>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</si>
  <si>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</si>
  <si>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</si>
  <si>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</si>
  <si>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</si>
  <si>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</si>
  <si>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</si>
  <si>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</si>
  <si>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</si>
  <si>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</si>
  <si>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</si>
  <si>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</si>
  <si>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</si>
  <si>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</si>
  <si>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</si>
  <si>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</si>
  <si>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</si>
  <si>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</si>
  <si>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</si>
  <si>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</si>
  <si>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</si>
  <si>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</si>
  <si>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</si>
  <si>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</si>
  <si>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</si>
  <si>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</si>
  <si>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</si>
  <si>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</si>
  <si>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</si>
  <si>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</si>
  <si>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</si>
  <si>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</si>
  <si>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</si>
  <si>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</si>
  <si>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</si>
  <si>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</si>
  <si>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</si>
  <si>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</si>
  <si>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</si>
  <si>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</si>
  <si>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</si>
  <si>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</si>
  <si>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</si>
  <si>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</si>
  <si>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</si>
  <si>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</si>
  <si>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</si>
  <si>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</si>
  <si>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</si>
  <si>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</si>
  <si>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</si>
  <si>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</si>
  <si>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</si>
  <si>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</si>
  <si>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</si>
  <si>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</si>
  <si>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</si>
  <si>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</si>
  <si>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</si>
  <si>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</si>
  <si>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</si>
  <si>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</si>
  <si>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</si>
  <si>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</si>
  <si>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</si>
  <si>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</si>
  <si>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</si>
  <si>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</si>
  <si>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</si>
  <si>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</si>
  <si>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</si>
  <si>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</si>
  <si>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</si>
  <si>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</si>
  <si>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</si>
  <si>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</si>
  <si>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</si>
  <si>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</si>
  <si>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</si>
  <si>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</si>
  <si>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</si>
  <si>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</si>
  <si>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</si>
  <si>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</si>
  <si>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</si>
  <si>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</si>
  <si>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</si>
  <si>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</si>
  <si>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</si>
  <si>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</si>
  <si>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</si>
  <si>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</si>
  <si>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</si>
  <si>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</si>
  <si>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</si>
  <si>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</si>
  <si>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</si>
  <si>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</si>
  <si>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</si>
  <si>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</si>
  <si>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</si>
  <si>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</si>
  <si>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</si>
  <si>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</si>
  <si>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</si>
  <si>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</si>
  <si>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</si>
  <si>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</si>
  <si>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</si>
  <si>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</si>
  <si>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</si>
  <si>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</si>
  <si>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</si>
  <si>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</si>
  <si>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</si>
  <si>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</si>
  <si>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</si>
  <si>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</si>
  <si>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</si>
  <si>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</si>
  <si>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</si>
  <si>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</si>
  <si>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</si>
  <si>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</si>
  <si>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</si>
  <si>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</si>
  <si>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</si>
  <si>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</si>
  <si>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</si>
  <si>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</si>
  <si>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</si>
  <si>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</si>
  <si>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</si>
  <si>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</si>
  <si>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</si>
  <si>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</si>
  <si>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</si>
  <si>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</si>
  <si>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</si>
  <si>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</si>
  <si>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</si>
  <si>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</si>
  <si>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</si>
  <si>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</si>
  <si>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</si>
  <si>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</si>
  <si>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</si>
  <si>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</si>
  <si>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</si>
  <si>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</si>
  <si>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</si>
  <si>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</si>
  <si>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</si>
  <si>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</si>
  <si>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</si>
  <si>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</si>
  <si>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</si>
  <si>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</si>
  <si>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</si>
  <si>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</si>
  <si>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</si>
  <si>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</si>
  <si>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</si>
  <si>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</si>
  <si>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</si>
  <si>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</si>
  <si>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</si>
  <si>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</si>
  <si>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</si>
  <si>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</si>
  <si>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</si>
  <si>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</si>
  <si>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</si>
  <si>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</si>
  <si>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</si>
  <si>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</si>
  <si>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</si>
  <si>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</si>
  <si>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</si>
  <si>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</si>
  <si>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</si>
  <si>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</si>
  <si>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</si>
  <si>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</si>
  <si>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</si>
  <si>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</si>
  <si>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</si>
  <si>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</si>
  <si>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</si>
  <si>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</si>
  <si>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</si>
  <si>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</si>
  <si>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</si>
  <si>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</si>
  <si>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</si>
  <si>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</si>
  <si>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</si>
  <si>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</si>
  <si>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</si>
  <si>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</si>
  <si>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</si>
  <si>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</si>
  <si>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</si>
  <si>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</si>
  <si>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</si>
  <si>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</si>
  <si>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</si>
  <si>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</si>
  <si>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</si>
  <si>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</si>
  <si>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</si>
  <si>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</si>
  <si>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</si>
  <si>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</si>
  <si>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</si>
  <si>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</si>
  <si>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</si>
  <si>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</si>
  <si>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</si>
  <si>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</si>
  <si>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</si>
  <si>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</si>
  <si>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</si>
  <si>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</si>
  <si>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</si>
  <si>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</si>
  <si>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</si>
  <si>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</si>
  <si>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</si>
  <si>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</si>
  <si>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</si>
  <si>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</si>
  <si>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</si>
  <si>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</si>
  <si>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</si>
  <si>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</si>
  <si>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</si>
  <si>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</si>
  <si>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</si>
  <si>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</si>
  <si>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</si>
  <si>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</si>
  <si>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</si>
  <si>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</si>
  <si>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</si>
  <si>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</si>
  <si>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</si>
  <si>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</si>
  <si>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</si>
  <si>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</si>
  <si>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</si>
  <si>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</si>
  <si>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</si>
  <si>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</si>
  <si>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</si>
  <si>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</si>
  <si>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</si>
  <si>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</si>
  <si>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</si>
  <si>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</si>
  <si>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</si>
  <si>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</si>
  <si>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</si>
  <si>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</si>
  <si>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</si>
  <si>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</si>
  <si>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</si>
  <si>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</si>
  <si>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</si>
  <si>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</si>
  <si>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</si>
  <si>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</si>
  <si>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</si>
  <si>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</si>
  <si>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</si>
  <si>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</si>
  <si>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</si>
  <si>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</si>
  <si>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</si>
  <si>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</si>
  <si>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</si>
  <si>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</si>
  <si>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</si>
  <si>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</si>
  <si>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</si>
  <si>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</si>
  <si>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</si>
  <si>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</si>
  <si>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</si>
  <si>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</si>
  <si>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</si>
  <si>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</si>
  <si>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</si>
  <si>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</si>
  <si>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</si>
  <si>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</si>
  <si>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</si>
  <si>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</si>
  <si>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</si>
  <si>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</si>
  <si>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</si>
  <si>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</si>
  <si>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</si>
  <si>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</si>
  <si>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</si>
  <si>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</si>
  <si>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</si>
  <si>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</si>
  <si>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</si>
  <si>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</si>
  <si>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</si>
  <si>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</si>
  <si>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</si>
  <si>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</si>
  <si>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</si>
  <si>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</si>
  <si>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</si>
  <si>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</si>
  <si>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</si>
  <si>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</si>
  <si>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</si>
  <si>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</si>
  <si>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</si>
  <si>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</si>
  <si>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</si>
  <si>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</si>
  <si>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</si>
  <si>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</si>
  <si>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</si>
  <si>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</si>
  <si>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</si>
  <si>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</si>
  <si>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</si>
  <si>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</si>
  <si>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</si>
  <si>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</si>
  <si>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</si>
  <si>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</si>
  <si>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</si>
  <si>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</si>
  <si>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</si>
  <si>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</si>
  <si>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</si>
  <si>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</si>
  <si>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</si>
  <si>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</si>
  <si>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</si>
  <si>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</si>
  <si>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</si>
  <si>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</si>
  <si>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</si>
  <si>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</si>
  <si>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</si>
  <si>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</si>
  <si>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</si>
  <si>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</si>
  <si>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</si>
  <si>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</si>
  <si>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</si>
  <si>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</si>
  <si>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</si>
  <si>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</si>
  <si>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</si>
  <si>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</si>
  <si>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</si>
  <si>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</si>
  <si>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</si>
  <si>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</si>
  <si>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</si>
  <si>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</si>
  <si>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</si>
  <si>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</si>
  <si>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</si>
  <si>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</si>
  <si>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</si>
  <si>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</si>
  <si>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</si>
  <si>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</si>
  <si>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</si>
  <si>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</si>
  <si>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</si>
  <si>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</si>
  <si>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</si>
  <si>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</si>
  <si>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</si>
  <si>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</si>
  <si>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</si>
  <si>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</si>
  <si>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</si>
  <si>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</si>
  <si>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</si>
  <si>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</si>
  <si>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</si>
  <si>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</si>
  <si>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</si>
  <si>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</si>
  <si>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</si>
  <si>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</si>
  <si>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</si>
  <si>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</si>
  <si>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</si>
  <si>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</si>
  <si>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</si>
  <si>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</si>
  <si>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</si>
  <si>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</si>
  <si>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</si>
  <si>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</si>
  <si>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</si>
  <si>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</si>
  <si>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</si>
  <si>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</si>
  <si>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</si>
  <si>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</si>
  <si>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</si>
  <si>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</si>
  <si>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</si>
  <si>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</si>
  <si>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</si>
  <si>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</si>
  <si>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</si>
  <si>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</si>
  <si>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</si>
  <si>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</si>
  <si>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</si>
  <si>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</si>
  <si>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</si>
  <si>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</si>
  <si>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</si>
  <si>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</si>
  <si>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</si>
  <si>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</si>
  <si>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</si>
  <si>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</si>
  <si>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</si>
  <si>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</si>
  <si>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</si>
  <si>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</si>
  <si>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</si>
  <si>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</si>
  <si>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</si>
  <si>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</si>
  <si>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</si>
  <si>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</si>
  <si>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</si>
  <si>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</si>
  <si>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</si>
  <si>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</si>
  <si>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</si>
  <si>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</si>
  <si>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</si>
  <si>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</si>
  <si>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</si>
  <si>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</si>
  <si>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</si>
  <si>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</si>
  <si>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</si>
  <si>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</si>
  <si>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</si>
  <si>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</si>
  <si>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</si>
  <si>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</si>
  <si>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</si>
  <si>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</si>
  <si>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</si>
  <si>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</si>
  <si>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</si>
  <si>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</si>
  <si>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</si>
  <si>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</si>
  <si>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</si>
  <si>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</si>
  <si>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</si>
  <si>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</si>
  <si>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</si>
  <si>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</si>
  <si>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</si>
  <si>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</si>
  <si>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</si>
  <si>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</si>
  <si>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</si>
  <si>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</si>
  <si>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</si>
  <si>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</si>
  <si>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</si>
  <si>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</si>
  <si>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</si>
  <si>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</si>
  <si>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</si>
  <si>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</si>
  <si>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</si>
  <si>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</si>
  <si>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</si>
  <si>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</si>
  <si>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</si>
  <si>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</si>
  <si>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</si>
  <si>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</si>
  <si>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</si>
  <si>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</si>
  <si>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</si>
  <si>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</si>
  <si>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</si>
  <si>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</si>
  <si>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</si>
  <si>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</si>
  <si>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</si>
  <si>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</si>
  <si>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</si>
  <si>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</si>
  <si>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</si>
  <si>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</si>
  <si>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</si>
  <si>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</si>
  <si>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</si>
  <si>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</si>
  <si>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</si>
  <si>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</si>
  <si>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</si>
  <si>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</si>
  <si>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</si>
  <si>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</si>
  <si>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</si>
  <si>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</si>
  <si>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</si>
  <si>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</si>
  <si>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</si>
  <si>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</si>
  <si>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</si>
  <si>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</si>
  <si>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</si>
  <si>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</si>
  <si>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</si>
  <si>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</si>
  <si>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</si>
  <si>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</si>
  <si>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</si>
  <si>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</si>
  <si>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</si>
  <si>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</si>
  <si>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</si>
  <si>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</si>
  <si>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</si>
  <si>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</si>
  <si>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</si>
  <si>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</si>
  <si>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</si>
  <si>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</si>
  <si>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</si>
  <si>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</si>
  <si>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</si>
  <si>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</si>
  <si>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</si>
  <si>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</si>
  <si>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</si>
  <si>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</si>
  <si>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</si>
  <si>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</si>
  <si>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</si>
  <si>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</si>
  <si>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</si>
  <si>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</si>
  <si>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</si>
  <si>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</si>
  <si>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</si>
  <si>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</si>
  <si>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</si>
  <si>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</si>
  <si>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</si>
  <si>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</si>
  <si>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</si>
  <si>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</si>
  <si>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</si>
  <si>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</si>
  <si>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</si>
  <si>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</si>
  <si>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</si>
  <si>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</si>
  <si>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</si>
  <si>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</si>
  <si>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</si>
  <si>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</si>
  <si>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</si>
  <si>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</si>
  <si>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</si>
  <si>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</si>
  <si>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</si>
  <si>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</si>
  <si>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</si>
  <si>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</si>
  <si>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</si>
  <si>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</si>
  <si>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</si>
  <si>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</si>
  <si>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</si>
  <si>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</si>
  <si>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</si>
  <si>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</si>
  <si>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</si>
  <si>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</si>
  <si>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</si>
  <si>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</si>
  <si>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</si>
  <si>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</si>
  <si>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</si>
  <si>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</si>
  <si>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</si>
  <si>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</si>
  <si>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</si>
  <si>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</si>
  <si>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</si>
  <si>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</si>
  <si>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</si>
  <si>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</si>
  <si>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</si>
  <si>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</si>
  <si>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</si>
  <si>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</si>
  <si>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</si>
  <si>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</si>
  <si>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</si>
  <si>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</si>
  <si>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</si>
  <si>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</si>
  <si>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</si>
  <si>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</si>
  <si>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</si>
  <si>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</si>
  <si>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</si>
  <si>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</si>
  <si>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</si>
  <si>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</si>
  <si>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</si>
  <si>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</si>
  <si>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</si>
  <si>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</si>
  <si>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</si>
  <si>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</si>
  <si>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</si>
  <si>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</si>
  <si>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</si>
  <si>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</si>
  <si>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</si>
  <si>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</si>
  <si>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</si>
  <si>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</si>
  <si>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</si>
  <si>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</si>
  <si>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</si>
  <si>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</si>
  <si>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</si>
  <si>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</si>
  <si>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</si>
  <si>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</si>
  <si>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</si>
  <si>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</si>
  <si>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</si>
  <si>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</si>
  <si>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</si>
  <si>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</si>
  <si>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</si>
  <si>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</si>
  <si>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</si>
  <si>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</si>
  <si>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</si>
  <si>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</si>
  <si>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</si>
  <si>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</si>
  <si>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</si>
  <si>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</si>
  <si>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</si>
  <si>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</si>
  <si>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</si>
  <si>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</si>
  <si>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</si>
  <si>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</si>
  <si>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</si>
  <si>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</si>
  <si>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</si>
  <si>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</si>
  <si>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</si>
  <si>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</si>
  <si>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</si>
  <si>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</si>
  <si>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</si>
  <si>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</si>
  <si>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</si>
  <si>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</si>
  <si>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</si>
  <si>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</si>
  <si>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</si>
  <si>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</si>
  <si>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</si>
  <si>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</si>
  <si>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</si>
  <si>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</si>
  <si>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</si>
  <si>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</si>
  <si>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</si>
  <si>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</si>
  <si>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</si>
  <si>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</si>
  <si>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</si>
  <si>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</si>
  <si>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</si>
  <si>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</si>
  <si>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</si>
  <si>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</si>
  <si>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</si>
  <si>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</si>
  <si>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</si>
  <si>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</si>
  <si>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</si>
  <si>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</si>
  <si>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</si>
  <si>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</si>
  <si>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</si>
  <si>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</si>
  <si>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</si>
  <si>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</si>
  <si>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</si>
  <si>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</si>
  <si>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</si>
  <si>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</si>
  <si>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</si>
  <si>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</si>
  <si>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</si>
  <si>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</si>
  <si>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</si>
  <si>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</si>
  <si>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</si>
  <si>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</si>
  <si>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</si>
  <si>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</si>
  <si>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</si>
  <si>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</si>
  <si>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</si>
  <si>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</si>
  <si>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</si>
  <si>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</si>
  <si>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</si>
  <si>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</si>
  <si>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</si>
  <si>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</si>
  <si>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</si>
  <si>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</si>
  <si>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</si>
  <si>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</si>
  <si>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</si>
  <si>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</si>
  <si>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</si>
  <si>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</si>
  <si>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</si>
  <si>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</si>
  <si>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</si>
  <si>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</si>
  <si>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</si>
  <si>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</si>
  <si>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</si>
  <si>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</si>
  <si>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</si>
  <si>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</si>
  <si>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</si>
  <si>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</si>
  <si>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</si>
  <si>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</si>
  <si>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</si>
  <si>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</si>
  <si>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</si>
  <si>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</si>
  <si>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</si>
  <si>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</si>
  <si>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</si>
  <si>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</si>
  <si>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</si>
  <si>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</si>
  <si>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</si>
  <si>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</si>
  <si>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</si>
  <si>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</si>
  <si>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</si>
  <si>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</si>
  <si>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</si>
  <si>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</si>
  <si>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</si>
  <si>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</si>
  <si>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</si>
  <si>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</si>
  <si>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</si>
  <si>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</si>
  <si>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</si>
  <si>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</si>
  <si>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</si>
  <si>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</si>
  <si>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</si>
  <si>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</si>
  <si>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</si>
  <si>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</si>
  <si>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</si>
  <si>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</si>
  <si>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</si>
  <si>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</si>
  <si>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</si>
  <si>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</si>
  <si>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</si>
  <si>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</si>
  <si>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</si>
  <si>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</si>
  <si>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</si>
  <si>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</si>
  <si>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</si>
  <si>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</si>
  <si>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</si>
  <si>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</si>
  <si>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</si>
  <si>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</si>
  <si>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</si>
  <si>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</si>
  <si>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</si>
  <si>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</si>
  <si>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</si>
  <si>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</si>
  <si>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</si>
  <si>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</si>
  <si>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</si>
  <si>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</si>
  <si>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</si>
  <si>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</si>
  <si>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</si>
  <si>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</si>
  <si>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</si>
  <si>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</si>
  <si>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</si>
  <si>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</si>
  <si>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</si>
  <si>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</si>
  <si>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</si>
  <si>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</si>
  <si>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</si>
  <si>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</si>
  <si>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</si>
  <si>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</si>
  <si>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</si>
  <si>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</si>
  <si>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</si>
  <si>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</si>
  <si>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</si>
  <si>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</si>
  <si>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</si>
  <si>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</si>
  <si>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</si>
  <si>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</si>
  <si>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</si>
  <si>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</si>
  <si>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</si>
  <si>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</si>
  <si>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</si>
  <si>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</si>
  <si>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</si>
  <si>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</si>
  <si>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</si>
  <si>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</si>
  <si>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</si>
  <si>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</si>
  <si>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</si>
  <si>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</si>
  <si>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</si>
  <si>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</si>
  <si>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</si>
  <si>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</si>
  <si>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</si>
  <si>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</si>
  <si>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</si>
  <si>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</si>
  <si>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</si>
  <si>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</si>
  <si>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</si>
  <si>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</si>
  <si>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</si>
  <si>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</si>
  <si>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</si>
  <si>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</si>
  <si>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</si>
  <si>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</si>
  <si>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</si>
  <si>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</si>
  <si>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</si>
  <si>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</si>
  <si>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</si>
  <si>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</si>
  <si>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</si>
  <si>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</si>
  <si>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</si>
  <si>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</si>
  <si>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</si>
  <si>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</si>
  <si>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</si>
  <si>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</si>
  <si>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</si>
  <si>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</si>
  <si>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</si>
  <si>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</si>
  <si>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</si>
  <si>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</si>
  <si>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</si>
  <si>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</si>
  <si>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</si>
  <si>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</si>
  <si>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</si>
  <si>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</si>
  <si>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</si>
  <si>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</si>
  <si>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</si>
  <si>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</si>
  <si>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</si>
  <si>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</si>
  <si>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</si>
  <si>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</si>
  <si>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</si>
  <si>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</si>
  <si>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</si>
  <si>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</si>
  <si>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</si>
  <si>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</si>
  <si>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</si>
  <si>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</si>
  <si>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</si>
  <si>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</si>
  <si>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</si>
  <si>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</si>
  <si>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</si>
  <si>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</si>
  <si>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</si>
  <si>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</si>
  <si>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</si>
  <si>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</si>
  <si>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</si>
  <si>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</si>
  <si>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</si>
  <si>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</si>
  <si>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</si>
  <si>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</si>
  <si>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</si>
  <si>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</si>
  <si>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</si>
  <si>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</si>
  <si>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</si>
  <si>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</si>
  <si>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</si>
  <si>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</si>
  <si>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</si>
  <si>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</si>
  <si>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</si>
  <si>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</si>
  <si>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</si>
  <si>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</si>
  <si>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</si>
  <si>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</si>
  <si>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</si>
  <si>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</si>
  <si>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</si>
  <si>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</si>
  <si>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</si>
  <si>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</si>
  <si>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</si>
  <si>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</si>
  <si>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</si>
  <si>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</si>
  <si>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</si>
  <si>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</si>
  <si>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</si>
  <si>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</si>
  <si>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</si>
  <si>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</si>
  <si>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</si>
  <si>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</si>
  <si>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</si>
  <si>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</si>
  <si>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</si>
  <si>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</si>
  <si>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</si>
  <si>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</si>
  <si>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</si>
  <si>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</si>
  <si>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</si>
  <si>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</si>
  <si>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</si>
  <si>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</si>
  <si>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</si>
  <si>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</si>
  <si>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</si>
  <si>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</si>
  <si>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</si>
  <si>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</si>
  <si>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</si>
  <si>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</si>
  <si>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</si>
  <si>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</si>
  <si>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</si>
  <si>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</si>
  <si>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</si>
  <si>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</si>
  <si>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</si>
  <si>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</si>
  <si>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</si>
  <si>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</si>
  <si>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</si>
  <si>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</si>
  <si>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</si>
  <si>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</si>
  <si>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</si>
  <si>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</si>
  <si>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</si>
  <si>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</si>
  <si>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</si>
  <si>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</si>
  <si>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</si>
  <si>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</si>
  <si>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</si>
  <si>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</si>
  <si>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</si>
  <si>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</si>
  <si>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</si>
  <si>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</si>
  <si>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</si>
  <si>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</si>
  <si>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</si>
  <si>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</si>
  <si>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</si>
  <si>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</si>
  <si>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</si>
  <si>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</si>
  <si>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</si>
  <si>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</si>
  <si>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</si>
  <si>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</si>
  <si>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</si>
  <si>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</si>
  <si>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</si>
  <si>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</si>
  <si>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</si>
  <si>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</si>
  <si>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</si>
  <si>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</si>
  <si>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</si>
  <si>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</si>
  <si>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</si>
  <si>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</si>
  <si>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</si>
  <si>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</si>
  <si>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</si>
  <si>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</si>
  <si>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</si>
  <si>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</si>
  <si>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</si>
  <si>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</si>
  <si>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</si>
  <si>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</si>
  <si>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</si>
  <si>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</si>
  <si>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</si>
  <si>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</si>
  <si>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</si>
  <si>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</si>
  <si>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</si>
  <si>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</si>
  <si>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</si>
  <si>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</si>
  <si>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</si>
  <si>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</si>
  <si>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</si>
  <si>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</si>
  <si>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</si>
  <si>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</si>
  <si>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</si>
  <si>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</si>
  <si>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</si>
  <si>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</si>
  <si>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</si>
  <si>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</si>
  <si>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</si>
  <si>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</si>
  <si>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</si>
  <si>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</si>
  <si>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</si>
  <si>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</si>
  <si>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</si>
  <si>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</si>
  <si>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</si>
  <si>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</si>
  <si>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</si>
  <si>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</si>
  <si>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</si>
  <si>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</si>
  <si>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</si>
  <si>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</si>
  <si>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</si>
  <si>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</si>
  <si>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</si>
  <si>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</si>
  <si>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</si>
  <si>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</si>
  <si>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</si>
  <si>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</si>
  <si>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</si>
  <si>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</si>
  <si>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</si>
  <si>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</si>
  <si>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</si>
  <si>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</si>
  <si>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</si>
  <si>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</si>
  <si>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</si>
  <si>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</si>
  <si>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</si>
  <si>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</si>
  <si>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</si>
  <si>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</si>
  <si>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</si>
  <si>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</si>
  <si>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</si>
  <si>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</si>
  <si>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</si>
  <si>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</si>
  <si>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</si>
  <si>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</si>
  <si>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</si>
  <si>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</si>
  <si>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</si>
  <si>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</si>
  <si>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</si>
  <si>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</si>
  <si>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</si>
  <si>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</si>
  <si>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</si>
  <si>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</si>
  <si>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</si>
  <si>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</si>
  <si>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</si>
  <si>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</si>
  <si>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</si>
  <si>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</si>
  <si>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</si>
  <si>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</si>
  <si>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</si>
  <si>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</si>
  <si>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</si>
  <si>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</si>
  <si>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</si>
  <si>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</si>
  <si>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</si>
  <si>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</si>
  <si>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</si>
  <si>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</si>
  <si>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</si>
  <si>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</si>
  <si>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</si>
  <si>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</si>
  <si>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</si>
  <si>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</si>
  <si>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</si>
  <si>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</si>
  <si>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</si>
  <si>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</si>
  <si>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</si>
  <si>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</si>
  <si>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</si>
  <si>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</si>
  <si>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</si>
  <si>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</si>
  <si>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</si>
  <si>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</si>
  <si>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</si>
  <si>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</si>
  <si>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</si>
  <si>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</si>
  <si>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</si>
  <si>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</si>
  <si>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</si>
  <si>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</si>
  <si>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</si>
  <si>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</si>
  <si>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</si>
  <si>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</si>
  <si>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</si>
  <si>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</si>
  <si>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</si>
  <si>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</si>
  <si>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</si>
  <si>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</si>
  <si>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</si>
  <si>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</si>
  <si>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</si>
  <si>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</si>
  <si>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</si>
  <si>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</si>
  <si>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</si>
  <si>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</si>
  <si>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</si>
  <si>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</si>
  <si>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</si>
  <si>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</si>
  <si>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</si>
  <si>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</si>
  <si>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</si>
  <si>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</si>
  <si>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</si>
  <si>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</si>
  <si>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</si>
  <si>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</si>
  <si>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</si>
  <si>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</si>
  <si>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</si>
  <si>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</si>
  <si>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</si>
  <si>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</si>
  <si>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</si>
  <si>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</si>
  <si>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</si>
  <si>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</si>
  <si>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</si>
  <si>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</si>
  <si>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</si>
  <si>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</si>
  <si>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</si>
  <si>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</si>
  <si>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</si>
  <si>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</si>
  <si>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</si>
  <si>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</si>
  <si>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</si>
  <si>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</si>
  <si>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</si>
  <si>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</si>
  <si>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</si>
  <si>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</si>
  <si>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</si>
  <si>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</si>
  <si>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</si>
  <si>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</si>
  <si>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</si>
  <si>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</si>
  <si>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</si>
  <si>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</si>
  <si>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</si>
  <si>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</si>
  <si>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</si>
  <si>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</si>
  <si>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</si>
  <si>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</si>
  <si>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</si>
  <si>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</si>
  <si>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</si>
  <si>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</si>
  <si>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</si>
  <si>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</si>
  <si>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</si>
  <si>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</si>
  <si>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</si>
  <si>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</si>
  <si>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</si>
  <si>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</si>
  <si>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</si>
  <si>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</si>
  <si>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</si>
  <si>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</si>
  <si>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</si>
  <si>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</si>
  <si>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</si>
  <si>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</si>
  <si>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</si>
  <si>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</si>
  <si>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</si>
  <si>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</si>
  <si>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</si>
  <si>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</si>
  <si>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</si>
  <si>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</si>
  <si>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</si>
  <si>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</si>
  <si>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</si>
  <si>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</si>
  <si>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</si>
  <si>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</si>
  <si>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</si>
  <si>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</si>
  <si>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</si>
  <si>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</si>
  <si>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</si>
  <si>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</si>
  <si>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</si>
  <si>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</si>
  <si>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</si>
  <si>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</si>
  <si>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</si>
  <si>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</si>
  <si>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</si>
  <si>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</si>
  <si>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</si>
  <si>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</si>
  <si>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</si>
  <si>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</si>
  <si>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</si>
  <si>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</si>
  <si>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</si>
  <si>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</si>
  <si>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</si>
  <si>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</si>
  <si>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</si>
  <si>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</si>
  <si>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</si>
  <si>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</si>
  <si>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</si>
  <si>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</si>
  <si>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</si>
  <si>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</si>
  <si>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</si>
  <si>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</si>
  <si>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</si>
  <si>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</si>
  <si>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</si>
  <si>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</si>
  <si>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</si>
  <si>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</si>
  <si>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</si>
  <si>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</si>
  <si>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</si>
  <si>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</si>
  <si>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</si>
  <si>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</si>
  <si>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</si>
  <si>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</si>
  <si>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</si>
  <si>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</si>
  <si>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</si>
  <si>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</si>
  <si>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</si>
  <si>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</si>
  <si>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</si>
  <si>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</si>
  <si>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</si>
  <si>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</si>
  <si>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</si>
  <si>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</si>
  <si>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</si>
  <si>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</si>
  <si>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</si>
  <si>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</si>
  <si>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</si>
  <si>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</si>
  <si>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</si>
  <si>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</si>
  <si>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</si>
  <si>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</si>
  <si>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</si>
  <si>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</si>
  <si>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</si>
  <si>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</si>
  <si>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</si>
  <si>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</si>
  <si>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</si>
  <si>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</si>
  <si>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</si>
  <si>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</si>
  <si>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</si>
  <si>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</si>
  <si>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</si>
  <si>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</si>
  <si>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</si>
  <si>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</si>
  <si>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</si>
  <si>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</si>
  <si>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</si>
  <si>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</si>
  <si>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</si>
  <si>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</si>
  <si>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</si>
  <si>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</si>
  <si>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</si>
  <si>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</si>
  <si>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</si>
  <si>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</si>
  <si>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</si>
  <si>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</si>
  <si>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</si>
  <si>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</si>
  <si>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</si>
  <si>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</si>
  <si>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</si>
  <si>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</si>
  <si>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</si>
  <si>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</si>
  <si>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</si>
  <si>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</si>
  <si>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</si>
  <si>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</si>
  <si>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</si>
  <si>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</si>
  <si>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</si>
  <si>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</si>
  <si>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</si>
  <si>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</si>
  <si>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</si>
  <si>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</si>
  <si>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</si>
  <si>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</si>
  <si>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</si>
  <si>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</si>
  <si>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</si>
  <si>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</si>
  <si>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</si>
  <si>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</si>
  <si>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</si>
  <si>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</si>
  <si>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</si>
  <si>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</si>
  <si>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</si>
  <si>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</si>
  <si>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</si>
  <si>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</si>
  <si>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</si>
  <si>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</si>
  <si>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</si>
  <si>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</si>
  <si>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</si>
  <si>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</si>
  <si>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</si>
  <si>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</si>
  <si>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</si>
  <si>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</si>
  <si>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</si>
  <si>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</si>
  <si>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</si>
  <si>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</si>
  <si>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</si>
  <si>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</si>
  <si>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</si>
  <si>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</si>
  <si>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</si>
  <si>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</si>
  <si>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</si>
  <si>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</si>
  <si>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</si>
  <si>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</si>
  <si>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</si>
  <si>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</si>
  <si>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</si>
  <si>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</si>
  <si>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</si>
  <si>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</si>
  <si>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</si>
  <si>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</si>
  <si>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</si>
  <si>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</si>
  <si>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</si>
  <si>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</si>
  <si>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</si>
  <si>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</si>
  <si>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</si>
  <si>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</si>
  <si>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</si>
  <si>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</si>
  <si>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</si>
  <si>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</si>
  <si>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</si>
  <si>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</si>
  <si>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</si>
  <si>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</si>
  <si>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</si>
  <si>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</si>
  <si>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</si>
  <si>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</si>
  <si>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</si>
  <si>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</si>
  <si>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</si>
  <si>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</si>
  <si>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</si>
  <si>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</si>
  <si>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</si>
  <si>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</si>
  <si>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</si>
  <si>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</si>
  <si>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</si>
  <si>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</si>
  <si>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</si>
  <si>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</si>
  <si>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</si>
  <si>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</si>
  <si>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</si>
  <si>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</si>
  <si>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</si>
  <si>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</si>
  <si>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</si>
  <si>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</si>
  <si>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</si>
  <si>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</si>
  <si>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</si>
  <si>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</si>
  <si>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</si>
  <si>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</si>
  <si>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</si>
  <si>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</si>
  <si>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</si>
  <si>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</si>
  <si>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</si>
  <si>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</si>
  <si>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</si>
  <si>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</si>
  <si>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</si>
  <si>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</si>
  <si>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</si>
  <si>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</si>
  <si>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</si>
  <si>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</si>
  <si>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</si>
  <si>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</si>
  <si>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</si>
  <si>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</si>
  <si>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</si>
  <si>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</si>
  <si>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</si>
  <si>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</si>
  <si>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</si>
  <si>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</si>
  <si>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</si>
  <si>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</si>
  <si>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</si>
  <si>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</si>
  <si>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</si>
  <si>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</si>
  <si>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</si>
  <si>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</si>
  <si>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</si>
  <si>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</si>
  <si>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</si>
  <si>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</si>
  <si>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</si>
  <si>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</si>
  <si>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</si>
  <si>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</si>
  <si>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</si>
  <si>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</si>
  <si>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</si>
  <si>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</si>
  <si>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</si>
  <si>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</si>
  <si>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</si>
  <si>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</si>
  <si>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</si>
  <si>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</si>
  <si>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</si>
  <si>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</si>
  <si>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</si>
  <si>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</si>
  <si>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</si>
  <si>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</si>
  <si>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</si>
  <si>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</si>
  <si>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</si>
  <si>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</si>
  <si>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</si>
  <si>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</si>
  <si>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</si>
  <si>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</si>
  <si>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</si>
  <si>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</si>
  <si>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</si>
  <si>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</si>
  <si>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</si>
  <si>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</si>
  <si>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</si>
  <si>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</si>
  <si>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</si>
  <si>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</si>
  <si>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</si>
  <si>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</si>
  <si>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</si>
  <si>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</si>
  <si>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</si>
  <si>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</si>
  <si>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</si>
  <si>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</si>
  <si>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</si>
  <si>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</si>
  <si>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</si>
  <si>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</si>
  <si>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</si>
  <si>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</si>
  <si>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</si>
  <si>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</si>
  <si>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</si>
  <si>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</si>
  <si>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</si>
  <si>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</si>
  <si>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</si>
  <si>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</si>
  <si>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</si>
  <si>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</si>
  <si>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</si>
  <si>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</si>
  <si>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</si>
  <si>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</si>
  <si>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</si>
  <si>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</si>
  <si>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</si>
  <si>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</si>
  <si>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</si>
  <si>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</si>
  <si>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</si>
  <si>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</si>
  <si>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</si>
  <si>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</si>
  <si>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</si>
  <si>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</si>
  <si>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</si>
  <si>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</si>
  <si>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</si>
  <si>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</si>
  <si>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</si>
  <si>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</si>
  <si>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</si>
  <si>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</si>
  <si>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</si>
  <si>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</si>
  <si>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</si>
  <si>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</si>
  <si>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</si>
  <si>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</si>
  <si>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</si>
  <si>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</si>
  <si>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</si>
  <si>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</si>
  <si>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</si>
  <si>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</si>
  <si>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</si>
  <si>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</si>
  <si>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</si>
  <si>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</si>
  <si>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</si>
  <si>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</si>
  <si>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</si>
  <si>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</si>
  <si>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</si>
  <si>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</si>
  <si>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</si>
  <si>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</si>
  <si>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</si>
  <si>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</si>
  <si>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</si>
  <si>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</si>
  <si>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</si>
  <si>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</si>
  <si>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</si>
  <si>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</si>
  <si>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</si>
  <si>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</si>
  <si>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</si>
  <si>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</si>
  <si>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</si>
  <si>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</si>
  <si>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</si>
  <si>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</si>
  <si>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</si>
  <si>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</si>
  <si>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</si>
  <si>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</si>
  <si>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</si>
  <si>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</si>
  <si>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</si>
  <si>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</si>
  <si>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</si>
  <si>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</si>
  <si>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</si>
  <si>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</si>
  <si>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</si>
  <si>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</si>
  <si>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</si>
  <si>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</si>
  <si>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</si>
  <si>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</si>
  <si>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</si>
  <si>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</si>
  <si>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</si>
  <si>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</si>
  <si>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</si>
  <si>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</si>
  <si>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</si>
  <si>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</si>
  <si>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</si>
  <si>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</si>
  <si>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</si>
  <si>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</si>
  <si>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</si>
  <si>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</si>
  <si>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</si>
  <si>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</si>
  <si>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</si>
  <si>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</si>
  <si>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</si>
  <si>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</si>
  <si>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</si>
  <si>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</si>
  <si>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</si>
  <si>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</si>
  <si>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</si>
  <si>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</si>
  <si>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</si>
  <si>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</si>
  <si>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</si>
  <si>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</si>
  <si>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</si>
  <si>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</si>
  <si>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</si>
  <si>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</si>
  <si>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</si>
  <si>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</si>
  <si>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</si>
  <si>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</si>
  <si>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</si>
  <si>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</si>
  <si>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</si>
  <si>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</si>
  <si>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</si>
  <si>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</si>
  <si>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</si>
  <si>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</si>
  <si>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</si>
  <si>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</si>
  <si>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</si>
  <si>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</si>
  <si>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</si>
  <si>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</si>
  <si>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</si>
  <si>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</si>
  <si>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</si>
  <si>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</si>
  <si>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</si>
  <si>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</si>
  <si>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</si>
  <si>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</si>
  <si>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</si>
  <si>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</si>
  <si>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</si>
  <si>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</si>
  <si>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</si>
  <si>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</si>
  <si>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</si>
  <si>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</si>
  <si>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</si>
  <si>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</si>
  <si>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</si>
  <si>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</si>
  <si>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</si>
  <si>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</si>
  <si>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</si>
  <si>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</si>
  <si>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</si>
  <si>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</si>
  <si>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</si>
  <si>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</si>
  <si>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</si>
  <si>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</si>
  <si>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</si>
  <si>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</si>
  <si>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</si>
  <si>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</si>
  <si>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</si>
  <si>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</si>
  <si>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</si>
  <si>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</si>
  <si>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</si>
  <si>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</si>
  <si>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</si>
  <si>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</si>
  <si>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</si>
  <si>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</si>
  <si>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</si>
  <si>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</si>
  <si>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</si>
  <si>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</si>
  <si>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</si>
  <si>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</si>
  <si>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</si>
  <si>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</si>
  <si>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</si>
  <si>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</si>
  <si>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</si>
  <si>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</si>
  <si>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</si>
  <si>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</si>
  <si>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</si>
  <si>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</si>
  <si>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</si>
  <si>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</si>
  <si>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</si>
  <si>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</si>
  <si>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</si>
  <si>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</si>
  <si>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</si>
  <si>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</si>
  <si>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</si>
  <si>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</si>
  <si>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</si>
  <si>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</si>
  <si>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</si>
  <si>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</si>
  <si>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</si>
  <si>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</si>
  <si>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</si>
  <si>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</si>
  <si>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</si>
  <si>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</si>
  <si>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</si>
  <si>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</si>
  <si>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</si>
  <si>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</si>
  <si>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</si>
  <si>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</si>
  <si>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</si>
  <si>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</si>
  <si>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</si>
  <si>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</si>
  <si>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</si>
  <si>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</si>
  <si>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</si>
  <si>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</si>
  <si>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</si>
  <si>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</si>
  <si>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</si>
  <si>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</si>
  <si>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</si>
  <si>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</si>
  <si>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</si>
  <si>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</si>
  <si>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</si>
  <si>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</si>
  <si>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</si>
  <si>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</si>
  <si>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</si>
  <si>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</si>
  <si>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</si>
  <si>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</si>
  <si>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</si>
  <si>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</si>
  <si>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</si>
  <si>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</si>
  <si>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</si>
  <si>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</si>
  <si>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</si>
  <si>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</si>
  <si>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</si>
  <si>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</si>
  <si>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</si>
  <si>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</si>
  <si>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</si>
  <si>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</si>
  <si>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</si>
  <si>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</si>
  <si>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</si>
  <si>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</si>
  <si>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</si>
  <si>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</si>
  <si>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</si>
  <si>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</si>
  <si>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</si>
  <si>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</si>
  <si>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</si>
  <si>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</si>
  <si>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</si>
  <si>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</si>
  <si>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</si>
  <si>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</si>
  <si>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</si>
  <si>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</si>
  <si>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</si>
  <si>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</si>
  <si>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</si>
  <si>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</si>
  <si>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</si>
  <si>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</si>
  <si>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</si>
  <si>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</si>
  <si>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</si>
  <si>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</si>
  <si>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</si>
  <si>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</si>
  <si>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</si>
  <si>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</si>
  <si>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</si>
  <si>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</si>
  <si>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</si>
  <si>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</si>
  <si>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</si>
  <si>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</si>
  <si>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</si>
  <si>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</si>
  <si>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</si>
  <si>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</si>
  <si>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</si>
  <si>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</si>
  <si>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</si>
  <si>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</si>
  <si>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</si>
  <si>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</si>
  <si>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</si>
  <si>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</si>
  <si>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</si>
  <si>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</si>
  <si>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</si>
  <si>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</si>
  <si>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</si>
  <si>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</si>
  <si>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</si>
  <si>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</si>
  <si>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</si>
  <si>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</si>
  <si>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</si>
  <si>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</si>
  <si>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</si>
  <si>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</si>
  <si>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</si>
  <si>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</si>
  <si>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</si>
  <si>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</si>
  <si>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</si>
  <si>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</si>
  <si>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</si>
  <si>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</si>
  <si>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</si>
  <si>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</si>
  <si>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</si>
  <si>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</si>
  <si>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</si>
  <si>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</si>
  <si>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</si>
  <si>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</si>
  <si>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</si>
  <si>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</si>
  <si>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</si>
  <si>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</si>
  <si>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</si>
  <si>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</si>
  <si>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</si>
  <si>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</si>
  <si>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</si>
  <si>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</si>
  <si>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</si>
  <si>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</si>
  <si>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</si>
  <si>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</si>
  <si>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</si>
  <si>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</si>
  <si>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</si>
  <si>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</si>
  <si>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</si>
  <si>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</si>
  <si>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</si>
  <si>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</si>
  <si>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</si>
  <si>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</si>
  <si>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</si>
  <si>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</si>
  <si>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</si>
  <si>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</si>
  <si>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</si>
  <si>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</si>
  <si>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</si>
  <si>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</si>
  <si>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</si>
  <si>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</si>
  <si>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</si>
  <si>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</si>
  <si>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</si>
  <si>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</si>
  <si>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</si>
  <si>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</si>
  <si>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</si>
  <si>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</si>
  <si>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</si>
  <si>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</si>
  <si>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</si>
  <si>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</si>
  <si>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</si>
  <si>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</si>
  <si>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</si>
  <si>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</si>
  <si>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</si>
  <si>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</si>
  <si>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</si>
  <si>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</si>
  <si>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</si>
  <si>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</si>
  <si>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</si>
  <si>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</si>
  <si>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</si>
  <si>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</si>
  <si>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</si>
  <si>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</si>
  <si>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</si>
  <si>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</si>
  <si>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</si>
  <si>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</si>
  <si>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</si>
  <si>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</si>
  <si>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</si>
  <si>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</si>
  <si>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</si>
  <si>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</si>
  <si>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</si>
  <si>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</si>
  <si>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</si>
  <si>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</si>
  <si>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</si>
  <si>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</si>
  <si>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</si>
  <si>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</si>
  <si>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</si>
  <si>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</si>
  <si>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</si>
  <si>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</si>
  <si>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</si>
  <si>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</si>
  <si>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</si>
  <si>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</si>
  <si>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</si>
  <si>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</si>
  <si>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</si>
  <si>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</si>
  <si>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</si>
  <si>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</si>
  <si>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</si>
  <si>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</si>
  <si>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</si>
  <si>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</si>
  <si>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</si>
  <si>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</si>
  <si>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</si>
  <si>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</si>
  <si>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</si>
  <si>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</si>
  <si>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</si>
  <si>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</si>
  <si>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</si>
  <si>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</si>
  <si>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</si>
  <si>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</si>
  <si>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</si>
  <si>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</si>
  <si>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</si>
  <si>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</si>
  <si>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</si>
  <si>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</si>
  <si>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</si>
  <si>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</si>
  <si>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</si>
  <si>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</si>
  <si>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</si>
  <si>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</si>
  <si>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</si>
  <si>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</si>
  <si>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</si>
  <si>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</si>
  <si>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</si>
  <si>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</si>
  <si>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</si>
  <si>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</si>
  <si>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</si>
  <si>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</si>
  <si>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</si>
  <si>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</si>
  <si>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</si>
  <si>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</si>
  <si>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</si>
  <si>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</si>
  <si>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</si>
  <si>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</si>
  <si>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</si>
  <si>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</si>
  <si>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</si>
  <si>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</si>
  <si>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</si>
  <si>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</si>
  <si>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</si>
  <si>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</si>
  <si>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</si>
  <si>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</si>
  <si>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</si>
  <si>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</si>
  <si>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</si>
  <si>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</si>
  <si>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</si>
  <si>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</si>
  <si>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</si>
  <si>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</si>
  <si>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</si>
  <si>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</si>
  <si>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</si>
  <si>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</si>
  <si>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</si>
  <si>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</si>
  <si>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</si>
  <si>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</si>
  <si>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</si>
  <si>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</si>
  <si>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</si>
  <si>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</si>
  <si>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</si>
  <si>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</si>
  <si>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</si>
  <si>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</si>
  <si>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</si>
  <si>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</si>
  <si>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</si>
  <si>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</si>
  <si>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</si>
  <si>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</si>
  <si>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</si>
  <si>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</si>
  <si>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</si>
  <si>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</si>
  <si>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</si>
  <si>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</si>
  <si>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</si>
  <si>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</si>
  <si>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</si>
  <si>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</si>
  <si>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</si>
  <si>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</si>
  <si>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</si>
  <si>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</si>
  <si>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</si>
  <si>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</si>
  <si>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</si>
  <si>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</si>
  <si>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</si>
  <si>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</si>
  <si>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</si>
  <si>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</si>
  <si>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</si>
  <si>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</si>
  <si>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</si>
  <si>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</si>
  <si>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</si>
  <si>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</si>
  <si>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</si>
  <si>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</si>
  <si>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</si>
  <si>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</si>
  <si>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</si>
  <si>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</si>
  <si>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</si>
  <si>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</si>
  <si>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</si>
  <si>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</si>
  <si>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</si>
  <si>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</si>
  <si>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</si>
  <si>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</si>
  <si>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</si>
  <si>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</si>
  <si>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</si>
  <si>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</si>
  <si>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</si>
  <si>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</si>
  <si>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</si>
  <si>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</si>
  <si>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</si>
  <si>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</si>
  <si>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</si>
  <si>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</si>
  <si>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</si>
  <si>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</si>
  <si>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</si>
  <si>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</si>
  <si>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</si>
  <si>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</si>
  <si>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</si>
  <si>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</si>
  <si>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</si>
  <si>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</si>
  <si>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</si>
  <si>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</si>
  <si>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</si>
  <si>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</si>
  <si>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</si>
  <si>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</si>
  <si>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</si>
  <si>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</si>
  <si>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</si>
  <si>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</si>
  <si>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</si>
  <si>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</si>
  <si>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</si>
  <si>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</si>
  <si>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</si>
  <si>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</si>
  <si>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</si>
  <si>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</si>
  <si>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</si>
  <si>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</si>
  <si>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</si>
  <si>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</si>
  <si>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</si>
  <si>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</si>
  <si>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</si>
  <si>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</si>
  <si>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</si>
  <si>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</si>
  <si>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</si>
  <si>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</si>
  <si>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</si>
  <si>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</si>
  <si>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</si>
  <si>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</si>
  <si>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</si>
  <si>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</si>
  <si>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</si>
  <si>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</si>
  <si>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</si>
  <si>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</si>
  <si>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</si>
  <si>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</si>
  <si>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</si>
  <si>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</si>
  <si>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</si>
  <si>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</si>
  <si>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</si>
  <si>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</si>
  <si>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</si>
  <si>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</si>
  <si>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</si>
  <si>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</si>
  <si>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</si>
  <si>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</si>
  <si>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</si>
  <si>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</si>
  <si>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</si>
  <si>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</si>
  <si>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</si>
  <si>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</si>
  <si>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</si>
  <si>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</si>
  <si>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</si>
  <si>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</si>
  <si>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</si>
  <si>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</si>
  <si>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</si>
  <si>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</si>
  <si>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</si>
  <si>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</si>
  <si>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</si>
  <si>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</si>
  <si>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</si>
  <si>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</si>
  <si>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</si>
  <si>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</si>
  <si>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</si>
  <si>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</si>
  <si>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</si>
  <si>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</si>
  <si>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</si>
  <si>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</si>
  <si>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</si>
  <si>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</si>
  <si>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</si>
  <si>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</si>
  <si>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</si>
  <si>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</si>
  <si>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</si>
  <si>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</si>
  <si>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</si>
  <si>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</si>
  <si>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</si>
  <si>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</si>
  <si>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</si>
  <si>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</si>
  <si>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</si>
  <si>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</si>
  <si>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</si>
  <si>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</si>
  <si>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</si>
  <si>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</si>
  <si>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</si>
  <si>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</si>
  <si>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</si>
  <si>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</si>
  <si>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</si>
  <si>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</si>
  <si>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</si>
  <si>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</si>
  <si>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</si>
  <si>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</si>
  <si>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</si>
  <si>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</si>
  <si>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</si>
  <si>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</si>
  <si>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</si>
  <si>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</si>
  <si>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</si>
  <si>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</si>
  <si>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</si>
  <si>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</si>
  <si>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</si>
  <si>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</si>
  <si>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</si>
  <si>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</si>
  <si>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</si>
  <si>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</si>
  <si>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</si>
  <si>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</si>
  <si>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</si>
  <si>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</si>
  <si>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</si>
  <si>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</si>
  <si>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</si>
  <si>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</si>
  <si>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</si>
  <si>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</si>
  <si>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</si>
  <si>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</si>
  <si>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</si>
  <si>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</si>
  <si>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</si>
  <si>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</si>
  <si>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</si>
  <si>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</si>
  <si>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</si>
  <si>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</si>
  <si>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</si>
  <si>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</si>
  <si>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</si>
  <si>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</si>
  <si>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</si>
  <si>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</si>
  <si>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</si>
  <si>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</si>
  <si>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</si>
  <si>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</si>
  <si>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</si>
  <si>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</si>
  <si>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</si>
  <si>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</si>
  <si>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</si>
  <si>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</si>
  <si>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</si>
  <si>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</si>
  <si>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</si>
  <si>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</si>
  <si>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</si>
  <si>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</si>
  <si>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</si>
  <si>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</si>
  <si>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</si>
  <si>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</si>
  <si>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</si>
  <si>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</si>
  <si>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</si>
  <si>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</si>
  <si>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</si>
  <si>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</si>
  <si>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</si>
  <si>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</si>
  <si>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</si>
  <si>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</si>
  <si>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</si>
  <si>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</si>
  <si>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</si>
  <si>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</si>
  <si>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</si>
  <si>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</si>
  <si>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</si>
  <si>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</si>
  <si>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</si>
  <si>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</si>
  <si>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</si>
  <si>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</si>
  <si>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</si>
  <si>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</si>
  <si>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</si>
  <si>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</si>
  <si>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</si>
  <si>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</si>
  <si>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</si>
  <si>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</si>
  <si>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</si>
  <si>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</si>
  <si>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</si>
  <si>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</si>
  <si>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</si>
  <si>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</si>
  <si>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</si>
  <si>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</si>
  <si>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</si>
  <si>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</si>
  <si>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</si>
  <si>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</si>
  <si>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</si>
  <si>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</si>
  <si>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</si>
  <si>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</si>
  <si>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</si>
  <si>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</si>
  <si>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</si>
  <si>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</si>
  <si>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</si>
  <si>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</si>
  <si>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</si>
  <si>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</si>
  <si>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</si>
  <si>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</si>
  <si>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</si>
  <si>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</si>
  <si>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</si>
  <si>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</si>
  <si>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</si>
  <si>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</si>
  <si>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</si>
  <si>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</si>
  <si>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</si>
  <si>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</si>
  <si>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</si>
  <si>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</si>
  <si>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</si>
  <si>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</si>
  <si>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</si>
  <si>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</si>
  <si>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</si>
  <si>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</si>
  <si>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</si>
  <si>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</si>
  <si>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</si>
  <si>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</si>
  <si>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</si>
  <si>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</si>
  <si>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</si>
  <si>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</si>
  <si>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</si>
  <si>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</si>
  <si>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</si>
  <si>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</si>
  <si>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</si>
  <si>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</si>
  <si>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</si>
  <si>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</si>
  <si>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</si>
  <si>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</si>
  <si>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</si>
  <si>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</si>
  <si>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</si>
  <si>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</si>
  <si>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</si>
  <si>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</si>
  <si>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</si>
  <si>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</si>
  <si>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</si>
  <si>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</si>
  <si>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</si>
  <si>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</si>
  <si>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</si>
  <si>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</si>
  <si>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</si>
  <si>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</si>
  <si>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</si>
  <si>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</si>
  <si>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</si>
  <si>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</si>
  <si>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</si>
  <si>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</si>
  <si>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</si>
  <si>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</si>
  <si>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</si>
  <si>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</si>
  <si>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</si>
  <si>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</si>
  <si>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</si>
  <si>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</si>
  <si>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</si>
  <si>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</si>
  <si>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</si>
  <si>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</si>
  <si>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</si>
  <si>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</si>
  <si>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</si>
  <si>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</si>
  <si>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</si>
  <si>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</si>
  <si>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</si>
  <si>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</si>
  <si>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</si>
  <si>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</si>
  <si>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</si>
  <si>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</si>
  <si>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</si>
  <si>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</si>
  <si>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</si>
  <si>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</si>
  <si>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</si>
  <si>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</si>
  <si>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</si>
  <si>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</si>
  <si>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</si>
  <si>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</si>
  <si>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</si>
  <si>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</si>
  <si>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</si>
  <si>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</si>
  <si>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</si>
  <si>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</si>
  <si>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</si>
  <si>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</si>
  <si>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</si>
  <si>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</si>
  <si>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</si>
  <si>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</si>
  <si>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</si>
  <si>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</si>
  <si>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</si>
  <si>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</si>
  <si>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</si>
  <si>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</si>
  <si>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</si>
  <si>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</si>
  <si>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</si>
  <si>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</si>
  <si>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</si>
  <si>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</si>
  <si>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</si>
  <si>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</si>
  <si>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</si>
  <si>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</si>
  <si>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</si>
  <si>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</si>
  <si>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</si>
  <si>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</si>
  <si>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</si>
  <si>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</si>
  <si>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</si>
  <si>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</si>
  <si>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</si>
  <si>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</si>
  <si>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</si>
  <si>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</si>
  <si>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</si>
  <si>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</si>
  <si>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</si>
  <si>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</si>
  <si>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</si>
  <si>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</si>
  <si>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</si>
  <si>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</si>
  <si>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</si>
  <si>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</si>
  <si>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</si>
  <si>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</si>
  <si>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</si>
  <si>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</si>
  <si>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</si>
  <si>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</si>
  <si>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</si>
  <si>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</si>
  <si>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</si>
  <si>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</si>
  <si>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</si>
  <si>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</si>
  <si>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</si>
  <si>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</si>
  <si>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</si>
  <si>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</si>
  <si>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</si>
  <si>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</si>
  <si>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</si>
  <si>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</si>
  <si>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</si>
  <si>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</si>
  <si>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</si>
  <si>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</si>
  <si>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</si>
  <si>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</si>
  <si>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</si>
  <si>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</si>
  <si>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</si>
  <si>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</si>
  <si>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</si>
  <si>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</si>
  <si>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</si>
  <si>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</si>
  <si>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</si>
  <si>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</si>
  <si>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</si>
  <si>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</si>
  <si>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</si>
  <si>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</si>
  <si>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</si>
  <si>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</si>
  <si>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</si>
  <si>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</si>
  <si>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</si>
  <si>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</si>
  <si>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</si>
  <si>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</si>
  <si>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</si>
  <si>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</si>
  <si>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</si>
  <si>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</si>
  <si>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</si>
  <si>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</si>
  <si>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</si>
  <si>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</si>
  <si>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</si>
  <si>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</si>
  <si>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</si>
  <si>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</si>
  <si>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</si>
  <si>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</si>
  <si>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</si>
  <si>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</si>
  <si>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</si>
  <si>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</si>
  <si>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</si>
  <si>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</si>
  <si>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</si>
  <si>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</si>
  <si>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</si>
  <si>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</si>
  <si>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</si>
  <si>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</si>
  <si>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</si>
  <si>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</si>
  <si>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</si>
  <si>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</si>
  <si>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</si>
  <si>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</si>
  <si>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</si>
  <si>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</si>
  <si>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</si>
  <si>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</si>
  <si>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</si>
  <si>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</si>
  <si>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</si>
  <si>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</si>
  <si>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</si>
  <si>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</si>
  <si>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</si>
  <si>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</si>
  <si>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</si>
  <si>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</si>
  <si>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</si>
  <si>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</si>
  <si>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</si>
  <si>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</si>
  <si>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</si>
  <si>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</si>
  <si>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</si>
  <si>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</si>
  <si>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</si>
  <si>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</si>
  <si>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</si>
  <si>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</si>
  <si>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</si>
  <si>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</si>
  <si>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</si>
  <si>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</si>
  <si>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</si>
  <si>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</si>
  <si>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</si>
  <si>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</si>
  <si>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</si>
  <si>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</si>
  <si>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</si>
  <si>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</si>
  <si>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</si>
  <si>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</si>
  <si>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</si>
  <si>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</si>
  <si>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</si>
  <si>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</si>
  <si>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</si>
  <si>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</si>
  <si>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</si>
  <si>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</si>
  <si>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</si>
  <si>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</si>
  <si>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</si>
  <si>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</si>
  <si>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</si>
  <si>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</si>
  <si>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</si>
  <si>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</si>
  <si>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</si>
  <si>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</si>
  <si>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</si>
  <si>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</si>
  <si>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</si>
  <si>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</si>
  <si>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</si>
  <si>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</si>
  <si>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</si>
  <si>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</si>
  <si>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</si>
  <si>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</si>
  <si>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</si>
  <si>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</si>
  <si>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</si>
  <si>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</si>
  <si>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</si>
  <si>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</si>
  <si>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</si>
  <si>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</si>
  <si>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</si>
  <si>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</si>
  <si>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</si>
  <si>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</si>
  <si>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</si>
  <si>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</si>
  <si>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</si>
  <si>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</si>
  <si>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</si>
  <si>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</si>
  <si>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</si>
  <si>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</si>
  <si>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</si>
  <si>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</si>
  <si>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</si>
  <si>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</si>
  <si>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</si>
  <si>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</si>
  <si>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</si>
  <si>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</si>
  <si>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</si>
  <si>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</si>
  <si>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</si>
  <si>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</si>
  <si>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</si>
  <si>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</si>
  <si>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</si>
  <si>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</si>
  <si>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</si>
  <si>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</si>
  <si>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</si>
  <si>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</si>
  <si>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</si>
  <si>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</si>
  <si>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</si>
  <si>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</si>
  <si>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</si>
  <si>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</si>
  <si>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</si>
  <si>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</si>
  <si>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</si>
  <si>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</si>
  <si>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</si>
  <si>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</si>
  <si>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</si>
  <si>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</si>
  <si>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</si>
  <si>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</si>
  <si>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</si>
  <si>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</si>
  <si>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</si>
  <si>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</si>
  <si>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</si>
  <si>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</si>
  <si>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</si>
  <si>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</si>
  <si>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</si>
  <si>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</si>
  <si>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</si>
  <si>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</si>
  <si>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</si>
  <si>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</si>
  <si>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</si>
  <si>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</si>
  <si>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</si>
  <si>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</si>
  <si>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</si>
  <si>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</si>
  <si>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</si>
  <si>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</si>
  <si>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</si>
  <si>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</si>
  <si>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</si>
  <si>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</si>
  <si>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</si>
  <si>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</si>
  <si>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</si>
  <si>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</si>
  <si>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</si>
  <si>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</si>
  <si>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</si>
  <si>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</si>
  <si>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</si>
  <si>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</si>
  <si>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</si>
  <si>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</si>
  <si>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</si>
  <si>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</si>
  <si>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</si>
  <si>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</si>
  <si>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</si>
  <si>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</si>
  <si>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</si>
  <si>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</si>
  <si>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</si>
  <si>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</si>
  <si>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</si>
  <si>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</si>
  <si>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</si>
  <si>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</si>
  <si>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</si>
  <si>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</si>
  <si>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</si>
  <si>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</si>
  <si>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</si>
  <si>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</si>
  <si>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</si>
  <si>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</si>
  <si>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</si>
  <si>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</si>
  <si>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</si>
  <si>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</si>
  <si>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</si>
  <si>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</si>
  <si>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</si>
  <si>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</si>
  <si>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</si>
  <si>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</si>
  <si>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</si>
  <si>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</si>
  <si>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</si>
  <si>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</si>
  <si>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</si>
  <si>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</si>
  <si>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</si>
  <si>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</si>
  <si>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</si>
  <si>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</si>
  <si>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</si>
  <si>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</si>
  <si>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</si>
  <si>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</si>
  <si>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</si>
  <si>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</si>
  <si>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</si>
  <si>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</si>
  <si>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</si>
  <si>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</si>
  <si>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</si>
  <si>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</si>
  <si>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</si>
  <si>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</si>
  <si>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</si>
  <si>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</si>
  <si>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</si>
  <si>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</si>
  <si>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</si>
  <si>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</si>
  <si>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</si>
  <si>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</si>
  <si>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</si>
  <si>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</si>
  <si>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</si>
  <si>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</si>
  <si>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</si>
  <si>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</si>
  <si>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</si>
  <si>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</si>
  <si>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</si>
  <si>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</si>
  <si>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</si>
  <si>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</si>
  <si>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</si>
  <si>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</si>
  <si>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</si>
  <si>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</si>
  <si>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</si>
  <si>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</si>
  <si>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</si>
  <si>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</si>
  <si>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</si>
  <si>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</si>
  <si>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</si>
  <si>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</si>
  <si>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</si>
  <si>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</si>
  <si>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</si>
  <si>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</si>
  <si>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</si>
  <si>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</si>
  <si>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</si>
  <si>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</si>
  <si>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</si>
  <si>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</si>
  <si>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</si>
  <si>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</si>
  <si>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</si>
  <si>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</si>
  <si>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</si>
  <si>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</si>
  <si>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</si>
  <si>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</si>
  <si>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</si>
  <si>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</si>
  <si>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</si>
  <si>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</si>
  <si>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</si>
  <si>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</si>
  <si>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</si>
  <si>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</si>
  <si>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</si>
  <si>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</si>
  <si>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</si>
  <si>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</si>
  <si>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</si>
  <si>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</si>
  <si>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</si>
  <si>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</si>
  <si>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</si>
  <si>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</si>
  <si>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</si>
  <si>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</si>
  <si>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</si>
  <si>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</si>
  <si>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</si>
  <si>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</si>
  <si>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</si>
  <si>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</si>
  <si>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</si>
  <si>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</si>
  <si>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</si>
  <si>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</si>
  <si>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</si>
  <si>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</si>
  <si>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</si>
  <si>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</si>
  <si>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</si>
  <si>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</si>
  <si>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</si>
  <si>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</si>
  <si>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</si>
  <si>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</si>
  <si>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</si>
  <si>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</si>
  <si>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</si>
  <si>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</si>
  <si>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</si>
  <si>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</si>
  <si>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</si>
  <si>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</si>
  <si>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</si>
  <si>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</si>
  <si>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</si>
  <si>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</si>
  <si>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</si>
  <si>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</si>
  <si>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</si>
  <si>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</si>
  <si>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</si>
  <si>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</si>
  <si>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</si>
  <si>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</si>
  <si>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</si>
  <si>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</si>
  <si>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</si>
  <si>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</si>
  <si>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</si>
  <si>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</si>
  <si>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</si>
  <si>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</si>
  <si>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</si>
  <si>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</si>
  <si>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</si>
  <si>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</si>
  <si>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</si>
  <si>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</si>
  <si>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</si>
  <si>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</si>
  <si>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</si>
  <si>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</si>
  <si>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</si>
  <si>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</si>
  <si>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</si>
  <si>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</si>
  <si>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</si>
  <si>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</si>
  <si>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</si>
  <si>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</si>
  <si>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</si>
  <si>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</si>
  <si>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</si>
  <si>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</si>
  <si>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</si>
  <si>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</si>
  <si>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</si>
  <si>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</si>
  <si>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</si>
  <si>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</si>
  <si>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</si>
  <si>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</si>
  <si>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</si>
  <si>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</si>
  <si>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</si>
  <si>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</si>
  <si>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</si>
  <si>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</si>
  <si>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</si>
  <si>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</si>
  <si>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</si>
  <si>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</si>
  <si>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</si>
  <si>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</si>
  <si>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</si>
  <si>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</si>
  <si>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</si>
  <si>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</si>
  <si>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</si>
  <si>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</si>
  <si>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</si>
  <si>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</si>
  <si>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</si>
  <si>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</si>
  <si>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</si>
  <si>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</si>
  <si>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</si>
  <si>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</si>
  <si>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</si>
  <si>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</si>
  <si>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</si>
  <si>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</si>
  <si>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</si>
  <si>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</si>
  <si>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</si>
  <si>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</si>
  <si>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</si>
  <si>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</si>
  <si>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</si>
  <si>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</si>
  <si>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</si>
  <si>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</si>
  <si>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</si>
  <si>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</si>
  <si>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</si>
  <si>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</si>
  <si>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</si>
  <si>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</si>
  <si>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</si>
  <si>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</si>
  <si>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</si>
  <si>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</si>
  <si>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</si>
  <si>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</si>
  <si>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</si>
  <si>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</si>
  <si>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</si>
  <si>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</si>
  <si>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</si>
  <si>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</si>
  <si>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</si>
  <si>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</si>
  <si>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</si>
  <si>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</si>
  <si>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</si>
  <si>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</si>
  <si>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</si>
  <si>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</si>
  <si>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</si>
  <si>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</si>
  <si>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</si>
  <si>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</si>
  <si>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</si>
  <si>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</si>
  <si>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</si>
  <si>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</si>
  <si>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</si>
  <si>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</si>
  <si>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</si>
  <si>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</si>
  <si>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</si>
  <si>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</si>
  <si>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</si>
  <si>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</si>
  <si>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</si>
  <si>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</si>
  <si>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</si>
  <si>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</si>
  <si>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</si>
  <si>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</si>
  <si>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</si>
  <si>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</si>
  <si>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</si>
  <si>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</si>
  <si>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</si>
  <si>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</si>
  <si>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</si>
  <si>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</si>
  <si>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</si>
  <si>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</si>
  <si>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</si>
  <si>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</si>
  <si>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</si>
  <si>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</si>
  <si>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</si>
  <si>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</si>
  <si>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</si>
  <si>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</si>
  <si>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</si>
  <si>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</si>
  <si>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</si>
  <si>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</si>
  <si>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</si>
  <si>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</si>
  <si>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</si>
  <si>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</si>
  <si>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</si>
  <si>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</si>
  <si>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</si>
  <si>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</si>
  <si>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</si>
  <si>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</si>
  <si>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</si>
  <si>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</si>
  <si>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</si>
  <si>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</si>
  <si>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</si>
  <si>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</si>
  <si>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</si>
  <si>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</si>
  <si>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</si>
  <si>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</si>
  <si>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</si>
  <si>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</si>
  <si>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</si>
  <si>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</si>
  <si>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</si>
  <si>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</si>
  <si>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</si>
  <si>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</si>
  <si>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</si>
  <si>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</si>
  <si>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</si>
  <si>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</si>
  <si>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</si>
  <si>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</si>
  <si>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</si>
  <si>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</si>
  <si>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</si>
  <si>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</si>
  <si>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</si>
  <si>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</si>
  <si>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</si>
  <si>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</si>
  <si>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</si>
  <si>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</si>
  <si>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</si>
  <si>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</si>
  <si>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</si>
  <si>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</si>
  <si>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</si>
  <si>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</si>
  <si>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</si>
  <si>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</si>
  <si>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</si>
  <si>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</si>
  <si>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</si>
  <si>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</si>
  <si>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</si>
  <si>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</si>
  <si>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</si>
  <si>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</si>
  <si>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</si>
  <si>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</si>
  <si>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</si>
  <si>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</si>
  <si>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</si>
  <si>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</si>
  <si>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</si>
  <si>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</si>
  <si>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</si>
  <si>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</si>
  <si>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</si>
  <si>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</si>
  <si>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</si>
  <si>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</si>
  <si>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</si>
  <si>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</si>
  <si>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</si>
  <si>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</si>
  <si>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</si>
  <si>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</si>
  <si>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</si>
  <si>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</si>
  <si>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</si>
  <si>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</si>
  <si>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</si>
  <si>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</si>
  <si>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</si>
  <si>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</si>
  <si>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</si>
  <si>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</si>
  <si>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</si>
  <si>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</si>
  <si>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</si>
  <si>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</si>
  <si>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</si>
  <si>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</si>
  <si>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</si>
  <si>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</si>
  <si>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</si>
  <si>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</si>
  <si>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</si>
  <si>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</si>
  <si>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</si>
  <si>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</si>
  <si>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</si>
  <si>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</si>
  <si>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</si>
  <si>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</si>
  <si>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</si>
  <si>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</si>
  <si>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</si>
  <si>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</si>
  <si>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</si>
  <si>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</si>
  <si>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</si>
  <si>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</si>
  <si>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</si>
  <si>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</si>
  <si>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</si>
  <si>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</si>
  <si>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</si>
  <si>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</si>
  <si>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</si>
  <si>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</si>
  <si>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</si>
  <si>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</si>
  <si>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</si>
  <si>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</si>
  <si>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</si>
  <si>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</si>
  <si>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</si>
  <si>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</si>
  <si>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</si>
  <si>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</si>
  <si>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</si>
  <si>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</si>
  <si>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</si>
  <si>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</si>
  <si>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</si>
  <si>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</si>
  <si>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</si>
  <si>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</si>
  <si>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</si>
  <si>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</si>
  <si>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</si>
  <si>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</si>
  <si>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</si>
  <si>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</si>
  <si>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</si>
  <si>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</si>
  <si>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</si>
  <si>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</si>
  <si>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</si>
  <si>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</si>
  <si>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</si>
  <si>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</si>
  <si>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</si>
  <si>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</si>
  <si>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</si>
  <si>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</si>
  <si>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</si>
  <si>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</si>
  <si>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</si>
  <si>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</si>
  <si>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</si>
  <si>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</si>
  <si>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</si>
  <si>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</si>
  <si>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</si>
  <si>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</si>
  <si>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</si>
  <si>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</si>
  <si>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</si>
  <si>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</si>
  <si>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</si>
  <si>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</si>
  <si>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</si>
  <si>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</si>
  <si>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</si>
  <si>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</si>
  <si>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</si>
  <si>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</si>
  <si>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</si>
  <si>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</si>
  <si>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</si>
  <si>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</si>
  <si>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</si>
  <si>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</si>
  <si>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</si>
  <si>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</si>
  <si>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</si>
  <si>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</si>
  <si>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</si>
  <si>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</si>
  <si>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</si>
  <si>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</si>
  <si>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</si>
  <si>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</si>
  <si>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</si>
  <si>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</si>
  <si>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</si>
  <si>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</si>
  <si>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</si>
  <si>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</si>
  <si>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</si>
  <si>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</si>
  <si>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</si>
  <si>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</si>
  <si>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</si>
  <si>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</si>
  <si>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</si>
  <si>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</si>
  <si>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</si>
  <si>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</si>
  <si>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</si>
  <si>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</si>
  <si>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</si>
  <si>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</si>
  <si>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</si>
  <si>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</si>
  <si>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</si>
  <si>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</si>
  <si>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</si>
  <si>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</si>
  <si>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</si>
  <si>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</si>
  <si>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</si>
  <si>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</si>
  <si>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</si>
  <si>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</si>
  <si>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</si>
  <si>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</si>
  <si>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</si>
  <si>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</si>
  <si>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</si>
  <si>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</si>
  <si>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</si>
  <si>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</si>
  <si>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</si>
  <si>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</si>
  <si>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</si>
  <si>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</si>
  <si>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</si>
  <si>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</si>
  <si>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</si>
  <si>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</si>
  <si>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</si>
  <si>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</si>
  <si>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</si>
  <si>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</si>
  <si>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</si>
  <si>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</si>
  <si>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</si>
  <si>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</si>
  <si>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</si>
  <si>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</si>
  <si>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</si>
  <si>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</si>
  <si>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</si>
  <si>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</si>
  <si>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</si>
  <si>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</si>
  <si>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</si>
  <si>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</si>
  <si>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</si>
  <si>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</si>
  <si>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</si>
  <si>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</si>
  <si>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</si>
  <si>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</si>
  <si>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</si>
  <si>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</si>
  <si>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</si>
  <si>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</si>
  <si>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</si>
  <si>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</si>
  <si>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</si>
  <si>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</si>
  <si>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</si>
  <si>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</si>
  <si>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</si>
  <si>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</si>
  <si>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</si>
  <si>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</si>
  <si>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</si>
  <si>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</si>
  <si>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</si>
  <si>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</si>
  <si>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</si>
  <si>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</si>
  <si>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</si>
  <si>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</si>
  <si>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</si>
  <si>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</si>
  <si>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</si>
  <si>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</si>
  <si>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</si>
  <si>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</si>
  <si>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</si>
  <si>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</si>
  <si>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</si>
  <si>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</si>
  <si>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</si>
  <si>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</si>
  <si>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</si>
  <si>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</si>
  <si>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</si>
  <si>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</si>
  <si>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</si>
  <si>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</si>
  <si>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</si>
  <si>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</si>
  <si>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</si>
  <si>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</si>
  <si>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</si>
  <si>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</si>
  <si>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</si>
  <si>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</si>
  <si>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</si>
  <si>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</si>
  <si>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</si>
  <si>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</si>
  <si>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</si>
  <si>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</si>
  <si>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</si>
  <si>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</si>
  <si>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</si>
  <si>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</si>
  <si>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</si>
  <si>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</si>
  <si>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</si>
  <si>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</si>
  <si>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</si>
  <si>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</si>
  <si>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</si>
  <si>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</si>
  <si>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</si>
  <si>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</si>
  <si>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</si>
  <si>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</si>
  <si>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</si>
  <si>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</si>
  <si>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</si>
  <si>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</si>
  <si>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</si>
  <si>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</si>
  <si>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</si>
  <si>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</si>
  <si>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</si>
  <si>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</si>
  <si>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</si>
  <si>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</si>
  <si>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</si>
  <si>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</si>
  <si>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</si>
  <si>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</si>
  <si>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</si>
  <si>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</si>
  <si>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</si>
  <si>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</si>
  <si>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</si>
  <si>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</si>
  <si>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</si>
  <si>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</si>
  <si>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</si>
  <si>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</si>
  <si>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</si>
  <si>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</si>
  <si>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</si>
  <si>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</si>
  <si>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</si>
  <si>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</si>
  <si>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</si>
  <si>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</si>
  <si>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</si>
  <si>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</si>
  <si>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</si>
  <si>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</si>
  <si>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</si>
  <si>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</si>
  <si>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</si>
  <si>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</si>
  <si>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</si>
  <si>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</si>
  <si>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</si>
  <si>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</si>
  <si>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</si>
  <si>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</si>
  <si>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</si>
  <si>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</si>
  <si>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</si>
  <si>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</si>
  <si>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</si>
  <si>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</si>
  <si>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</si>
  <si>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</si>
  <si>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</si>
  <si>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</si>
  <si>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</si>
  <si>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</si>
  <si>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</si>
  <si>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</si>
  <si>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</si>
  <si>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</si>
  <si>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</si>
  <si>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</si>
  <si>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</si>
  <si>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</si>
  <si>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</si>
  <si>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</si>
  <si>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</si>
  <si>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</si>
  <si>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</si>
  <si>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</si>
  <si>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</si>
  <si>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</si>
  <si>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</si>
  <si>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</si>
  <si>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</si>
  <si>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</si>
  <si>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</si>
  <si>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</si>
  <si>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</si>
  <si>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</si>
  <si>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</si>
  <si>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</si>
  <si>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</si>
  <si>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</si>
  <si>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</si>
  <si>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</si>
  <si>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</si>
  <si>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</si>
  <si>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</si>
  <si>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</si>
  <si>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</si>
  <si>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</si>
  <si>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</si>
  <si>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</si>
  <si>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</si>
  <si>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</si>
  <si>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</si>
  <si>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</si>
  <si>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</si>
  <si>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</si>
  <si>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</si>
  <si>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</si>
  <si>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</si>
  <si>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</si>
  <si>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</si>
  <si>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</si>
  <si>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</si>
  <si>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</si>
  <si>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</si>
  <si>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</si>
  <si>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</si>
  <si>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</si>
  <si>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</si>
  <si>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</si>
  <si>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</si>
  <si>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</si>
  <si>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</si>
  <si>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</si>
  <si>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</si>
  <si>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</si>
  <si>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</si>
  <si>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</si>
  <si>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</si>
  <si>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</si>
  <si>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</si>
  <si>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</si>
  <si>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</si>
  <si>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</si>
  <si>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</si>
  <si>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</si>
  <si>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</si>
  <si>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</si>
  <si>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</si>
  <si>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</si>
  <si>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</si>
  <si>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</si>
  <si>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</si>
  <si>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</si>
  <si>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</si>
  <si>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</si>
  <si>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</si>
  <si>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</si>
  <si>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</si>
  <si>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</si>
  <si>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</si>
  <si>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</si>
  <si>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</si>
  <si>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</si>
  <si>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</si>
  <si>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</si>
  <si>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</si>
  <si>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</si>
  <si>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</si>
  <si>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</si>
  <si>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</si>
  <si>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</si>
  <si>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</si>
  <si>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</si>
  <si>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</si>
  <si>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</si>
  <si>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</si>
  <si>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</si>
  <si>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</si>
  <si>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</si>
  <si>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</si>
  <si>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</si>
  <si>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</si>
  <si>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</si>
  <si>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</si>
  <si>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</si>
  <si>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</si>
  <si>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</si>
  <si>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</si>
  <si>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</si>
  <si>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</si>
  <si>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</si>
  <si>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</si>
  <si>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</si>
  <si>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</si>
  <si>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</si>
  <si>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</si>
  <si>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</si>
  <si>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</si>
  <si>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</si>
  <si>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</si>
  <si>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</si>
  <si>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</si>
  <si>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</si>
  <si>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</si>
  <si>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</si>
  <si>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</si>
  <si>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</si>
  <si>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</si>
  <si>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</si>
  <si>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</si>
  <si>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</si>
  <si>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</si>
  <si>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</si>
  <si>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</si>
  <si>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</si>
  <si>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</si>
  <si>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</si>
  <si>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</si>
  <si>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</si>
  <si>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</si>
  <si>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</si>
  <si>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</si>
  <si>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</si>
  <si>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</si>
  <si>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</si>
  <si>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</si>
  <si>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</si>
  <si>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</si>
  <si>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</si>
  <si>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</si>
  <si>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</si>
  <si>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</si>
  <si>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</si>
  <si>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</si>
  <si>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</si>
  <si>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</si>
  <si>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</si>
  <si>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</si>
  <si>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</si>
  <si>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</si>
  <si>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</si>
  <si>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</si>
  <si>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</si>
  <si>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</si>
  <si>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</si>
  <si>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</si>
  <si>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</si>
  <si>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</si>
  <si>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</si>
  <si>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</si>
  <si>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</si>
  <si>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</si>
  <si>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</si>
  <si>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</si>
  <si>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</si>
  <si>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</si>
  <si>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</si>
  <si>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</si>
  <si>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</si>
  <si>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</si>
  <si>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</si>
  <si>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</si>
  <si>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</si>
  <si>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</si>
  <si>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</si>
  <si>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</si>
  <si>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</si>
  <si>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</si>
  <si>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</si>
  <si>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</si>
  <si>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</si>
  <si>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</si>
  <si>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</si>
  <si>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</si>
  <si>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</si>
  <si>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</si>
  <si>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</si>
  <si>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</si>
  <si>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</si>
  <si>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</si>
  <si>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</si>
  <si>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</si>
  <si>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</si>
  <si>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</si>
  <si>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</si>
  <si>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</si>
  <si>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</si>
  <si>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</si>
  <si>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</si>
  <si>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</si>
  <si>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</si>
  <si>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</si>
  <si>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</si>
  <si>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</si>
  <si>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</si>
  <si>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</si>
  <si>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</si>
  <si>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</si>
  <si>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</si>
  <si>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</si>
  <si>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</si>
  <si>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</si>
  <si>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</si>
  <si>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</si>
  <si>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</si>
  <si>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</si>
  <si>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</si>
  <si>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</si>
  <si>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</si>
  <si>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</si>
  <si>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</si>
  <si>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</si>
  <si>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</si>
  <si>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</si>
  <si>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</si>
  <si>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</si>
  <si>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</si>
  <si>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</si>
  <si>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</si>
  <si>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</si>
  <si>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</si>
  <si>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</si>
  <si>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</si>
  <si>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</si>
  <si>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</si>
  <si>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</si>
  <si>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</si>
  <si>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</si>
  <si>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</si>
  <si>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</si>
  <si>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</si>
  <si>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</si>
  <si>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</si>
  <si>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</si>
  <si>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</si>
  <si>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</si>
  <si>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</si>
  <si>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</si>
  <si>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</si>
  <si>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</si>
  <si>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</si>
  <si>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</si>
  <si>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</si>
  <si>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</si>
  <si>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</si>
  <si>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</si>
  <si>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</si>
  <si>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</si>
  <si>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</si>
  <si>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</si>
  <si>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</si>
  <si>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</si>
  <si>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</si>
  <si>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</si>
  <si>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</si>
  <si>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</si>
  <si>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</si>
  <si>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</si>
  <si>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</si>
  <si>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</si>
  <si>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</si>
  <si>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</si>
  <si>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</si>
  <si>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</si>
  <si>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</si>
  <si>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</si>
  <si>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</si>
  <si>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</si>
  <si>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</si>
  <si>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</si>
  <si>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</si>
  <si>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</si>
  <si>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</si>
  <si>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</si>
  <si>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</si>
  <si>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</si>
  <si>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</si>
  <si>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</si>
  <si>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</si>
  <si>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</si>
  <si>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</si>
  <si>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</si>
  <si>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</si>
  <si>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</si>
  <si>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</si>
  <si>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</si>
  <si>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</si>
  <si>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</si>
  <si>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</si>
  <si>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</si>
  <si>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</si>
  <si>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</si>
  <si>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</si>
  <si>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</si>
  <si>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</si>
  <si>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</si>
  <si>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</si>
  <si>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</si>
  <si>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</si>
  <si>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</si>
  <si>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</si>
  <si>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</si>
  <si>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</si>
  <si>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</si>
  <si>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</si>
  <si>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</si>
  <si>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</si>
  <si>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</si>
  <si>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</si>
  <si>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</si>
  <si>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</si>
  <si>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</si>
  <si>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</si>
  <si>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</si>
  <si>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</si>
  <si>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</si>
  <si>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</si>
  <si>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</si>
  <si>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</si>
  <si>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</si>
  <si>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</si>
  <si>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</si>
  <si>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</si>
  <si>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</si>
  <si>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</si>
  <si>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</si>
  <si>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</si>
  <si>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</si>
  <si>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</si>
  <si>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</si>
  <si>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</si>
  <si>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</si>
  <si>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</si>
  <si>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</si>
  <si>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</si>
  <si>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</si>
  <si>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</si>
  <si>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</si>
  <si>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</si>
  <si>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</si>
  <si>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</si>
  <si>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</si>
  <si>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</si>
  <si>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</si>
  <si>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</si>
  <si>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</si>
  <si>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</si>
  <si>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</si>
  <si>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</si>
  <si>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</si>
  <si>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</si>
  <si>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</si>
  <si>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</si>
  <si>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</si>
  <si>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</si>
  <si>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</si>
  <si>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</si>
  <si>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</si>
  <si>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</si>
  <si>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</si>
  <si>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</si>
  <si>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</si>
  <si>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</si>
  <si>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</si>
  <si>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</si>
  <si>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</si>
  <si>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</si>
  <si>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</si>
  <si>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</si>
  <si>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</si>
  <si>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</si>
  <si>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</si>
  <si>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</si>
  <si>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</si>
  <si>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</si>
  <si>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</si>
  <si>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</si>
  <si>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</si>
  <si>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</si>
  <si>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</si>
  <si>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</si>
  <si>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</si>
  <si>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</si>
  <si>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</si>
  <si>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</si>
  <si>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</si>
  <si>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</si>
  <si>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</si>
  <si>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</si>
  <si>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</si>
  <si>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</si>
  <si>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</si>
  <si>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</si>
  <si>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</si>
  <si>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</si>
  <si>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</si>
  <si>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</si>
  <si>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</si>
  <si>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</si>
  <si>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</si>
  <si>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</si>
  <si>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</si>
  <si>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</si>
  <si>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</si>
  <si>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</si>
  <si>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</si>
  <si>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</si>
  <si>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</si>
  <si>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</si>
  <si>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</si>
  <si>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</si>
  <si>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</si>
  <si>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</si>
  <si>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</si>
  <si>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</si>
  <si>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</si>
  <si>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</si>
  <si>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</si>
  <si>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</si>
  <si>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</si>
  <si>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</si>
  <si>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</si>
  <si>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</si>
  <si>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</si>
  <si>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</si>
  <si>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</si>
  <si>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</si>
  <si>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</si>
  <si>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</si>
  <si>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</si>
  <si>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</si>
  <si>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</si>
  <si>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</si>
  <si>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</si>
  <si>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</si>
  <si>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</si>
  <si>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</si>
  <si>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</si>
  <si>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</si>
  <si>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</si>
  <si>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</si>
  <si>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</si>
  <si>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</si>
  <si>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</si>
  <si>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</si>
  <si>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</si>
  <si>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</si>
  <si>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</si>
  <si>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</si>
  <si>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</si>
  <si>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</si>
  <si>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</si>
  <si>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</si>
  <si>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</si>
  <si>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</si>
  <si>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</si>
  <si>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</si>
  <si>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</si>
  <si>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</si>
  <si>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</si>
  <si>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</si>
  <si>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</si>
  <si>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</si>
  <si>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</si>
  <si>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</si>
  <si>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</si>
  <si>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</si>
  <si>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</si>
  <si>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</si>
  <si>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</si>
  <si>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</si>
  <si>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</si>
  <si>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</si>
  <si>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</si>
  <si>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</si>
  <si>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</si>
  <si>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</si>
  <si>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</si>
  <si>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</si>
  <si>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</si>
  <si>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</si>
  <si>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</si>
  <si>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</si>
  <si>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</si>
  <si>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</si>
  <si>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</si>
  <si>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</si>
  <si>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</si>
  <si>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</si>
  <si>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</si>
  <si>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</si>
  <si>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</si>
  <si>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</si>
  <si>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</si>
  <si>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</si>
  <si>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</si>
  <si>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</si>
  <si>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</si>
  <si>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</si>
  <si>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</si>
  <si>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</si>
  <si>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</si>
  <si>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</si>
  <si>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</si>
  <si>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</si>
  <si>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</si>
  <si>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</si>
  <si>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</si>
  <si>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</si>
  <si>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</si>
  <si>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</si>
  <si>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</si>
  <si>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</si>
  <si>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</si>
  <si>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</si>
  <si>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</si>
  <si>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</si>
  <si>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</si>
  <si>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</si>
  <si>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</si>
  <si>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</si>
  <si>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</si>
  <si>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</si>
  <si>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</si>
  <si>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</si>
  <si>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</si>
  <si>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</si>
  <si>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</si>
  <si>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</si>
  <si>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</si>
  <si>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</si>
  <si>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</si>
  <si>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</si>
  <si>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</si>
  <si>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</si>
  <si>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</si>
  <si>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</si>
  <si>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</si>
  <si>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</si>
  <si>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</si>
  <si>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</si>
  <si>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</si>
  <si>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</si>
  <si>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</si>
  <si>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</si>
  <si>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</si>
  <si>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</si>
  <si>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</si>
  <si>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</si>
  <si>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</si>
  <si>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</si>
  <si>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</si>
  <si>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</si>
  <si>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</si>
  <si>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</si>
  <si>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</si>
  <si>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</si>
  <si>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</si>
  <si>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</si>
  <si>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</si>
  <si>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</si>
  <si>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</si>
  <si>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</si>
  <si>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</si>
  <si>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</si>
  <si>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</si>
  <si>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</si>
  <si>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</si>
  <si>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</si>
  <si>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</si>
  <si>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</si>
  <si>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</si>
  <si>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</si>
  <si>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</si>
  <si>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</si>
  <si>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</si>
  <si>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</si>
  <si>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</si>
  <si>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</si>
  <si>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</si>
  <si>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</si>
  <si>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</si>
  <si>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</si>
  <si>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</si>
  <si>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</si>
  <si>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</si>
  <si>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</si>
  <si>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</si>
  <si>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</si>
  <si>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</si>
  <si>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</si>
  <si>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</si>
  <si>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</si>
  <si>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</si>
  <si>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</si>
  <si>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</si>
  <si>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</si>
  <si>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</si>
  <si>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</si>
  <si>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</si>
  <si>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</si>
  <si>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</si>
  <si>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</si>
  <si>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</si>
  <si>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</si>
  <si>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</si>
  <si>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</si>
  <si>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</si>
  <si>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</si>
  <si>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</si>
  <si>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</si>
  <si>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</si>
  <si>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</si>
  <si>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</si>
  <si>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</si>
  <si>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</si>
  <si>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</si>
  <si>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</si>
  <si>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</si>
  <si>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</si>
  <si>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</si>
  <si>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</si>
  <si>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</si>
  <si>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</si>
  <si>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</si>
  <si>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</si>
  <si>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</si>
  <si>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</si>
  <si>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</si>
  <si>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</si>
  <si>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</si>
  <si>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</si>
  <si>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</si>
  <si>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</si>
  <si>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</si>
  <si>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</si>
  <si>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</si>
  <si>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</si>
  <si>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</si>
  <si>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</si>
  <si>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</si>
  <si>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</si>
  <si>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</si>
  <si>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</si>
  <si>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</si>
  <si>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</si>
  <si>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</si>
  <si>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</si>
  <si>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</si>
  <si>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</si>
  <si>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</si>
  <si>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</si>
  <si>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</si>
  <si>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</si>
  <si>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</si>
  <si>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</si>
  <si>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</si>
  <si>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</si>
  <si>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</si>
  <si>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</si>
  <si>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</si>
  <si>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</si>
  <si>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</si>
  <si>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</si>
  <si>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</si>
  <si>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</si>
  <si>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</si>
  <si>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</si>
  <si>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</si>
  <si>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</si>
  <si>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</si>
  <si>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</si>
  <si>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</si>
  <si>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</si>
  <si>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</si>
  <si>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</si>
  <si>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</si>
  <si>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</si>
  <si>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</si>
  <si>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</si>
  <si>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</si>
  <si>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</si>
  <si>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</si>
  <si>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</si>
  <si>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</si>
  <si>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</si>
  <si>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</si>
  <si>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</si>
  <si>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</si>
  <si>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</si>
  <si>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</si>
  <si>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</si>
  <si>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</si>
  <si>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</si>
  <si>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</si>
  <si>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</si>
  <si>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</si>
  <si>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</si>
  <si>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</si>
  <si>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</si>
  <si>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</si>
  <si>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</si>
  <si>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</si>
  <si>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</si>
  <si>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</si>
  <si>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</si>
  <si>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</si>
  <si>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</si>
  <si>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</si>
  <si>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</si>
  <si>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</si>
  <si>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</si>
  <si>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</si>
  <si>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</si>
  <si>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</si>
  <si>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</si>
  <si>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</si>
  <si>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</si>
  <si>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</si>
  <si>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</si>
  <si>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</si>
  <si>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</si>
  <si>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</si>
  <si>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</si>
  <si>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</si>
  <si>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</si>
  <si>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</si>
  <si>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</si>
  <si>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</si>
  <si>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</si>
  <si>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</si>
  <si>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</si>
  <si>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</si>
  <si>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</si>
  <si>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</si>
  <si>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</si>
  <si>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</si>
  <si>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</si>
  <si>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</si>
  <si>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</si>
  <si>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</si>
  <si>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</si>
  <si>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</si>
  <si>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</si>
  <si>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</si>
  <si>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</si>
  <si>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</si>
  <si>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</si>
  <si>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</si>
  <si>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</si>
  <si>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</si>
  <si>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</si>
  <si>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</si>
  <si>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</si>
  <si>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</si>
  <si>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</si>
  <si>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</si>
  <si>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</si>
  <si>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</si>
  <si>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</si>
  <si>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</si>
  <si>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</si>
  <si>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</si>
  <si>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</si>
  <si>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</si>
  <si>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</si>
  <si>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</si>
  <si>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</si>
  <si>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</si>
  <si>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</si>
  <si>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</si>
  <si>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</si>
  <si>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</si>
  <si>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</si>
  <si>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</si>
  <si>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</si>
  <si>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</si>
  <si>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</si>
  <si>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</si>
  <si>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</si>
  <si>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</si>
  <si>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</si>
  <si>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</si>
  <si>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</si>
  <si>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</si>
  <si>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</si>
  <si>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</si>
  <si>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</si>
  <si>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</si>
  <si>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</si>
  <si>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</si>
  <si>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</si>
  <si>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</si>
  <si>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</si>
  <si>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</si>
  <si>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</si>
  <si>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</si>
  <si>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</si>
  <si>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</si>
  <si>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</si>
  <si>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</si>
  <si>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</si>
  <si>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</si>
  <si>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</si>
  <si>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</si>
  <si>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</si>
  <si>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</si>
  <si>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</si>
  <si>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</si>
  <si>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</si>
  <si>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</si>
  <si>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</si>
  <si>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</si>
  <si>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</si>
  <si>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</si>
  <si>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</si>
  <si>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</si>
  <si>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</si>
  <si>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</si>
  <si>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</si>
  <si>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</si>
  <si>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</si>
  <si>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</si>
  <si>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</si>
  <si>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</si>
  <si>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</si>
  <si>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</si>
  <si>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</si>
  <si>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</si>
  <si>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</si>
  <si>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</si>
  <si>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</si>
  <si>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</si>
  <si>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</si>
  <si>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</si>
  <si>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</si>
  <si>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</si>
  <si>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</si>
  <si>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</si>
  <si>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</si>
  <si>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</si>
  <si>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</si>
  <si>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</si>
  <si>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</si>
  <si>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</si>
  <si>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</si>
  <si>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</si>
  <si>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</si>
  <si>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</si>
  <si>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</si>
  <si>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</si>
  <si>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</si>
  <si>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</si>
  <si>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</si>
  <si>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</si>
  <si>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</si>
  <si>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</si>
  <si>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</si>
  <si>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</si>
  <si>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</si>
  <si>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</si>
  <si>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</si>
  <si>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</si>
  <si>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</si>
  <si>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</si>
  <si>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</si>
  <si>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</si>
  <si>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</si>
  <si>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</si>
  <si>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</si>
  <si>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</si>
  <si>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</si>
  <si>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</si>
  <si>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</si>
  <si>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</si>
  <si>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</si>
  <si>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</si>
  <si>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</si>
  <si>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</si>
  <si>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</si>
  <si>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</si>
  <si>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</si>
  <si>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</si>
  <si>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</si>
  <si>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</si>
  <si>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</si>
  <si>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</si>
  <si>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</si>
  <si>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</si>
  <si>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</si>
  <si>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</si>
  <si>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</si>
  <si>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</si>
  <si>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</si>
  <si>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</si>
  <si>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</si>
  <si>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</si>
  <si>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</si>
  <si>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</si>
  <si>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</si>
  <si>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</si>
  <si>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</si>
  <si>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</si>
  <si>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</si>
  <si>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</si>
  <si>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</si>
  <si>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</si>
  <si>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</si>
  <si>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</si>
  <si>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</si>
  <si>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</si>
  <si>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</si>
  <si>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</si>
  <si>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</si>
  <si>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</si>
  <si>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</si>
  <si>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</si>
  <si>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</si>
  <si>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</si>
  <si>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</si>
  <si>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</si>
  <si>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</si>
  <si>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</si>
  <si>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</si>
  <si>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</si>
  <si>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</si>
  <si>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</si>
  <si>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</si>
  <si>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</si>
  <si>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</si>
  <si>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</si>
  <si>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</si>
  <si>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</si>
  <si>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</si>
  <si>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</si>
  <si>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</si>
  <si>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</si>
  <si>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</si>
  <si>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</si>
  <si>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</si>
  <si>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</si>
  <si>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</si>
  <si>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</si>
  <si>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</si>
  <si>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</si>
  <si>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</si>
  <si>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</si>
  <si>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</si>
  <si>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</si>
  <si>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</si>
  <si>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</si>
  <si>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</si>
  <si>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</si>
  <si>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</si>
  <si>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</si>
  <si>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</si>
  <si>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</si>
  <si>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</si>
  <si>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</si>
  <si>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</si>
  <si>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</si>
  <si>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</si>
  <si>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</si>
  <si>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</si>
  <si>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</si>
  <si>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</si>
  <si>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</si>
  <si>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</si>
  <si>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</si>
  <si>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</si>
  <si>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</si>
  <si>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</si>
  <si>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</si>
  <si>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</si>
  <si>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</si>
  <si>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</si>
  <si>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</si>
  <si>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</si>
  <si>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</si>
  <si>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</si>
  <si>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</si>
  <si>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</si>
  <si>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</si>
  <si>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</si>
  <si>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</si>
  <si>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</si>
  <si>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</si>
  <si>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</si>
  <si>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</si>
  <si>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</si>
  <si>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</si>
  <si>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</si>
  <si>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</si>
  <si>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</si>
  <si>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</si>
  <si>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</si>
  <si>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</si>
  <si>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</si>
  <si>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</si>
  <si>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</si>
  <si>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</si>
  <si>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</si>
  <si>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</si>
  <si>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</si>
  <si>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</si>
  <si>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</si>
  <si>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</si>
  <si>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</si>
  <si>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</si>
  <si>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</si>
  <si>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</si>
  <si>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</si>
  <si>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</si>
  <si>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</si>
  <si>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</si>
  <si>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</si>
  <si>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</si>
  <si>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</si>
  <si>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</si>
  <si>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</si>
  <si>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</si>
  <si>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</si>
  <si>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</si>
  <si>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</si>
  <si>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</si>
  <si>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</si>
  <si>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</si>
  <si>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</si>
  <si>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</si>
  <si>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</si>
  <si>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</si>
  <si>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</si>
  <si>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</si>
  <si>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</si>
  <si>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</si>
  <si>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</si>
  <si>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</si>
  <si>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</si>
  <si>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</si>
  <si>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</si>
  <si>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</si>
  <si>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</si>
  <si>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</si>
  <si>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</si>
  <si>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</si>
  <si>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</si>
  <si>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</si>
  <si>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</si>
  <si>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</si>
  <si>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</si>
  <si>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</si>
  <si>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</si>
  <si>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</si>
  <si>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</si>
  <si>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</si>
  <si>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</si>
  <si>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</si>
  <si>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</si>
  <si>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</si>
  <si>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</si>
  <si>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</si>
  <si>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</si>
  <si>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</si>
  <si>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</si>
  <si>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</si>
  <si>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</si>
  <si>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</si>
  <si>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</si>
  <si>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</si>
  <si>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</si>
  <si>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</si>
  <si>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</si>
  <si>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</si>
  <si>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</si>
  <si>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</si>
  <si>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</si>
  <si>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</si>
  <si>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</si>
  <si>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</si>
  <si>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</si>
  <si>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</si>
  <si>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</si>
  <si>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</si>
  <si>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</si>
  <si>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</si>
  <si>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</si>
  <si>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</si>
  <si>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</si>
  <si>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</si>
  <si>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</si>
  <si>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</si>
  <si>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</si>
  <si>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</si>
  <si>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</si>
  <si>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</si>
  <si>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</si>
  <si>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</si>
  <si>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</si>
  <si>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</si>
  <si>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</si>
  <si>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</si>
  <si>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</si>
  <si>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</si>
  <si>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</si>
  <si>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</si>
  <si>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</si>
  <si>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</si>
  <si>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</si>
  <si>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</si>
  <si>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</si>
  <si>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</si>
  <si>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</si>
  <si>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</si>
  <si>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</si>
  <si>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</si>
  <si>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</si>
  <si>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</si>
  <si>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</si>
  <si>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</si>
  <si>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</si>
  <si>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</si>
  <si>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</si>
  <si>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</si>
  <si>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</si>
  <si>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</si>
  <si>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</si>
  <si>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</si>
  <si>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</si>
  <si>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</si>
  <si>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</si>
  <si>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</si>
  <si>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</si>
  <si>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</si>
  <si>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</si>
  <si>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</si>
  <si>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</si>
  <si>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</si>
  <si>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</si>
  <si>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</si>
  <si>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</si>
  <si>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</si>
  <si>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</si>
  <si>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</si>
  <si>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</si>
  <si>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</si>
  <si>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</si>
  <si>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</si>
  <si>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</si>
  <si>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</si>
  <si>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</si>
  <si>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</si>
  <si>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</si>
  <si>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</si>
  <si>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</si>
  <si>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</si>
  <si>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</si>
  <si>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</si>
  <si>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</si>
  <si>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</si>
  <si>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</si>
  <si>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</si>
  <si>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</si>
  <si>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</si>
  <si>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</si>
  <si>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</si>
  <si>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</si>
  <si>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</si>
  <si>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</si>
  <si>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</si>
  <si>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</si>
  <si>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</si>
  <si>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</si>
  <si>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</si>
  <si>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</si>
  <si>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</si>
  <si>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</si>
  <si>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</si>
  <si>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</si>
  <si>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</si>
  <si>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</si>
  <si>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</si>
  <si>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</si>
  <si>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</si>
  <si>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</si>
  <si>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</si>
  <si>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</si>
  <si>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</si>
  <si>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</si>
  <si>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</si>
  <si>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</si>
  <si>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</si>
  <si>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</si>
  <si>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</si>
  <si>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</si>
  <si>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</si>
  <si>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</si>
  <si>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</si>
  <si>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</si>
  <si>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</si>
  <si>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</si>
  <si>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</si>
  <si>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</si>
  <si>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</si>
  <si>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</si>
  <si>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</si>
  <si>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</si>
  <si>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</si>
  <si>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</si>
  <si>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</si>
  <si>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</si>
  <si>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</si>
  <si>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</si>
  <si>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</si>
  <si>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</si>
  <si>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</si>
  <si>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</si>
  <si>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</si>
  <si>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</si>
  <si>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</si>
  <si>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</si>
  <si>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</si>
  <si>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</si>
  <si>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</si>
  <si>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</si>
  <si>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</si>
  <si>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</si>
  <si>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</si>
  <si>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</si>
  <si>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</si>
  <si>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</si>
  <si>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</si>
  <si>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</si>
  <si>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</si>
  <si>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</si>
  <si>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</si>
  <si>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</si>
  <si>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</si>
  <si>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</si>
  <si>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</si>
  <si>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</si>
  <si>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</si>
  <si>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</si>
  <si>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</si>
  <si>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</si>
  <si>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</si>
  <si>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</si>
  <si>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</si>
  <si>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</si>
  <si>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</si>
  <si>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</si>
  <si>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</si>
  <si>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</si>
  <si>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</si>
  <si>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</si>
  <si>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</si>
  <si>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</si>
  <si>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</si>
  <si>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</si>
  <si>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</si>
  <si>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</si>
  <si>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</si>
  <si>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</si>
  <si>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</si>
  <si>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</si>
  <si>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</si>
  <si>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</si>
  <si>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</si>
  <si>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</si>
  <si>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</si>
  <si>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</si>
  <si>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</si>
  <si>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</si>
  <si>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</si>
  <si>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</si>
  <si>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</si>
  <si>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</si>
  <si>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</si>
  <si>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</si>
  <si>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</si>
  <si>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</si>
  <si>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</si>
  <si>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</si>
  <si>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</si>
  <si>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</si>
  <si>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</si>
  <si>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</si>
  <si>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</si>
  <si>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</si>
  <si>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</si>
  <si>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</si>
  <si>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</si>
  <si>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</si>
  <si>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</si>
  <si>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</si>
  <si>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</si>
  <si>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</si>
  <si>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</si>
  <si>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</si>
  <si>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</si>
  <si>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</si>
  <si>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</si>
  <si>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</si>
  <si>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</si>
  <si>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</si>
  <si>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</si>
  <si>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</si>
  <si>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</si>
  <si>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</si>
  <si>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</si>
  <si>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</si>
  <si>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</si>
  <si>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</si>
  <si>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</si>
  <si>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</si>
  <si>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</si>
  <si>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</si>
  <si>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</si>
  <si>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</si>
  <si>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</si>
  <si>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</si>
  <si>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</si>
  <si>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</si>
  <si>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</si>
  <si>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</si>
  <si>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</si>
  <si>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</si>
  <si>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</si>
  <si>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</si>
  <si>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</si>
  <si>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</si>
  <si>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</si>
  <si>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</si>
  <si>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</si>
  <si>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</si>
  <si>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</si>
  <si>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</si>
  <si>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</si>
  <si>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</si>
  <si>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</si>
  <si>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</si>
  <si>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</si>
  <si>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</si>
  <si>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</si>
  <si>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</si>
  <si>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</si>
  <si>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</si>
  <si>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</si>
  <si>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</si>
  <si>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</si>
  <si>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</si>
  <si>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</si>
  <si>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</si>
  <si>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</si>
  <si>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</si>
  <si>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</si>
  <si>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</si>
  <si>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</si>
  <si>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</si>
  <si>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</si>
  <si>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</si>
  <si>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</si>
  <si>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</si>
  <si>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</si>
  <si>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</si>
  <si>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</si>
  <si>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</si>
  <si>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</si>
  <si>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</si>
  <si>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</si>
  <si>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</si>
  <si>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</si>
  <si>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</si>
  <si>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</si>
  <si>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</si>
  <si>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</si>
  <si>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</si>
  <si>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</si>
  <si>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</si>
  <si>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</si>
  <si>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</si>
  <si>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</si>
  <si>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</si>
  <si>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</si>
  <si>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</si>
  <si>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</si>
  <si>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</si>
  <si>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</si>
  <si>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</si>
  <si>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</si>
  <si>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</si>
  <si>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</si>
  <si>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</si>
  <si>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</si>
  <si>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</si>
  <si>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</si>
  <si>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</si>
  <si>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</si>
  <si>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</si>
  <si>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</si>
  <si>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</si>
  <si>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</si>
  <si>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</si>
  <si>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</si>
  <si>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</si>
  <si>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</si>
  <si>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</si>
  <si>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</si>
  <si>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</si>
  <si>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</si>
  <si>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</si>
  <si>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</si>
  <si>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</si>
  <si>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</si>
  <si>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</si>
  <si>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</si>
  <si>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</si>
  <si>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</si>
  <si>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</si>
  <si>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</si>
  <si>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</si>
  <si>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</si>
  <si>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</si>
  <si>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</si>
  <si>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</si>
  <si>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</si>
  <si>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</si>
  <si>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</si>
  <si>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</si>
  <si>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</si>
  <si>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</si>
  <si>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</si>
  <si>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</si>
  <si>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</si>
  <si>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</si>
  <si>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</si>
  <si>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</si>
  <si>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</si>
  <si>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</si>
  <si>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</si>
  <si>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</si>
  <si>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</si>
  <si>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</si>
  <si>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</si>
  <si>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</si>
  <si>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</si>
  <si>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</si>
  <si>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</si>
  <si>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</si>
  <si>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</si>
  <si>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</si>
  <si>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</si>
  <si>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</si>
  <si>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</si>
  <si>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</si>
  <si>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</si>
  <si>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</si>
  <si>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</si>
  <si>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</si>
  <si>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</si>
  <si>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</si>
  <si>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</si>
  <si>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</si>
  <si>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</si>
  <si>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</si>
  <si>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</si>
  <si>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</si>
  <si>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</si>
  <si>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</si>
  <si>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</si>
  <si>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</si>
  <si>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</si>
  <si>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</si>
  <si>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</si>
  <si>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</si>
  <si>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</si>
  <si>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</si>
  <si>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</si>
  <si>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</si>
  <si>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</si>
  <si>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</si>
  <si>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</si>
  <si>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</si>
  <si>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</si>
  <si>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</si>
  <si>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</si>
  <si>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</si>
  <si>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</si>
  <si>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</si>
  <si>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</si>
  <si>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</si>
  <si>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</si>
  <si>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</si>
  <si>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</si>
  <si>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</si>
  <si>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</si>
  <si>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</si>
  <si>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</si>
  <si>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</si>
  <si>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</si>
  <si>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</si>
  <si>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</si>
  <si>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</si>
  <si>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</si>
  <si>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</si>
  <si>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</si>
  <si>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</si>
  <si>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</si>
  <si>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</si>
  <si>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</si>
  <si>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</si>
  <si>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</si>
  <si>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</si>
  <si>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</si>
  <si>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</si>
  <si>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</si>
  <si>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</si>
  <si>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</si>
  <si>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</si>
  <si>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</si>
  <si>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</si>
  <si>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</si>
  <si>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</si>
  <si>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</si>
  <si>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</si>
  <si>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</si>
  <si>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</si>
  <si>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</si>
  <si>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</si>
  <si>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</si>
  <si>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</si>
  <si>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</si>
  <si>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</si>
  <si>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</si>
  <si>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</si>
  <si>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</si>
  <si>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</si>
  <si>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</si>
  <si>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</si>
  <si>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</si>
  <si>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</si>
  <si>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</si>
  <si>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</si>
  <si>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</si>
  <si>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</si>
  <si>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</si>
  <si>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</si>
  <si>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</si>
  <si>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</si>
  <si>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</si>
  <si>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</si>
  <si>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</si>
  <si>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</si>
  <si>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</si>
  <si>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</si>
  <si>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</si>
  <si>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</si>
  <si>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</si>
  <si>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</si>
  <si>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</si>
  <si>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</si>
  <si>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</si>
  <si>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</si>
  <si>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</si>
  <si>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</si>
  <si>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</si>
  <si>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</si>
  <si>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</si>
  <si>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</si>
  <si>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</si>
  <si>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</si>
  <si>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</si>
  <si>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</si>
  <si>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</si>
  <si>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</si>
  <si>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</si>
  <si>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</si>
  <si>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</si>
  <si>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</si>
  <si>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</si>
  <si>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</si>
  <si>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</si>
  <si>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</si>
  <si>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</si>
  <si>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</si>
  <si>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</si>
  <si>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</si>
  <si>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</si>
  <si>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</si>
  <si>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</si>
  <si>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</si>
  <si>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</si>
  <si>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</si>
  <si>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</si>
  <si>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</si>
  <si>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</si>
  <si>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</si>
  <si>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</si>
  <si>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</si>
  <si>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</si>
  <si>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</si>
  <si>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</si>
  <si>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</si>
  <si>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</si>
  <si>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</si>
  <si>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</si>
  <si>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</si>
  <si>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</si>
  <si>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</si>
  <si>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</si>
  <si>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</si>
  <si>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</si>
  <si>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</si>
  <si>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</si>
  <si>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</si>
  <si>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</si>
  <si>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</si>
  <si>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</si>
  <si>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</si>
  <si>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</si>
  <si>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</si>
  <si>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</si>
  <si>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</si>
  <si>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</si>
  <si>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</si>
  <si>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</si>
  <si>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</si>
  <si>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</si>
  <si>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</si>
  <si>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</si>
  <si>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</si>
  <si>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</si>
  <si>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</si>
  <si>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</si>
  <si>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</si>
  <si>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</si>
  <si>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</si>
  <si>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</si>
  <si>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</si>
  <si>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</si>
  <si>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</si>
  <si>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</si>
  <si>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</si>
  <si>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</si>
  <si>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</si>
  <si>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</si>
  <si>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</si>
  <si>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</si>
  <si>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</si>
  <si>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</si>
  <si>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</si>
  <si>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</si>
  <si>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</si>
  <si>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</si>
  <si>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</si>
  <si>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</si>
  <si>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</si>
  <si>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</si>
  <si>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</si>
  <si>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</si>
  <si>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</si>
  <si>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</si>
  <si>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</si>
  <si>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</si>
  <si>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</si>
  <si>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</si>
  <si>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</si>
  <si>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</si>
  <si>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</si>
  <si>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</si>
  <si>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</si>
  <si>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</si>
  <si>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</si>
  <si>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</si>
  <si>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</si>
  <si>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</si>
  <si>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</si>
  <si>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</si>
  <si>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</si>
  <si>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</si>
  <si>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</si>
  <si>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</si>
  <si>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</si>
  <si>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</si>
  <si>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</si>
  <si>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</si>
  <si>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</si>
  <si>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</si>
  <si>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</si>
  <si>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</si>
  <si>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</si>
  <si>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</si>
  <si>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</si>
  <si>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</si>
  <si>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</si>
  <si>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</si>
  <si>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</si>
  <si>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</si>
  <si>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</si>
  <si>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</si>
  <si>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</si>
  <si>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</si>
  <si>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</si>
  <si>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</si>
  <si>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</si>
  <si>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</si>
  <si>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</si>
  <si>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</si>
  <si>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</si>
  <si>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</si>
  <si>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</si>
  <si>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</si>
  <si>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</si>
  <si>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</si>
  <si>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</si>
  <si>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</si>
  <si>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</si>
  <si>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</si>
  <si>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</si>
  <si>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</si>
  <si>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</si>
  <si>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</si>
  <si>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</si>
  <si>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</si>
  <si>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</si>
  <si>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</si>
  <si>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</si>
  <si>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</si>
  <si>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</si>
  <si>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</si>
  <si>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</si>
  <si>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</si>
  <si>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</si>
  <si>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</si>
  <si>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</si>
  <si>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</si>
  <si>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</si>
  <si>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</si>
  <si>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</si>
  <si>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</si>
  <si>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</si>
  <si>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</si>
  <si>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</si>
  <si>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</si>
  <si>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</si>
  <si>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</si>
  <si>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</si>
  <si>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</si>
  <si>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</si>
  <si>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</si>
  <si>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</si>
  <si>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</si>
  <si>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</si>
  <si>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</si>
  <si>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</si>
  <si>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</si>
  <si>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</si>
  <si>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</si>
  <si>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</si>
  <si>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</si>
  <si>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</si>
  <si>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</si>
  <si>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</si>
  <si>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</si>
  <si>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</si>
  <si>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</si>
  <si>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</si>
  <si>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</si>
  <si>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</si>
  <si>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</si>
  <si>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</si>
  <si>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</si>
  <si>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</si>
  <si>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</si>
  <si>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</si>
  <si>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</si>
  <si>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</si>
  <si>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</si>
  <si>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</si>
  <si>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</si>
  <si>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</si>
  <si>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</si>
  <si>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</si>
  <si>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</si>
  <si>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</si>
  <si>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</si>
  <si>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</si>
  <si>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</si>
  <si>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</si>
  <si>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</si>
  <si>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</si>
  <si>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</si>
  <si>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</si>
  <si>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</si>
  <si>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</si>
  <si>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</si>
  <si>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</si>
  <si>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</si>
  <si>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</si>
  <si>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</si>
  <si>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</si>
  <si>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</si>
  <si>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</si>
  <si>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</si>
  <si>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</si>
  <si>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</si>
  <si>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</si>
  <si>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</si>
  <si>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</si>
  <si>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</si>
  <si>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</si>
  <si>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</si>
  <si>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</si>
  <si>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</si>
  <si>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</si>
  <si>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</si>
  <si>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</si>
  <si>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</si>
  <si>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</si>
  <si>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</si>
  <si>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</si>
  <si>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</si>
  <si>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</si>
  <si>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</si>
  <si>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</si>
  <si>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</si>
  <si>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</si>
  <si>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</si>
  <si>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</si>
  <si>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</si>
  <si>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</si>
  <si>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</si>
  <si>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</si>
  <si>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</si>
  <si>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</si>
  <si>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</si>
  <si>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</si>
  <si>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</si>
  <si>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</si>
  <si>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</si>
  <si>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</si>
  <si>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</si>
  <si>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</si>
  <si>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</si>
  <si>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</si>
  <si>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</si>
  <si>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</si>
  <si>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</si>
  <si>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</si>
  <si>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</si>
  <si>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</si>
  <si>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</si>
  <si>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</si>
  <si>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</si>
  <si>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</si>
  <si>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</si>
  <si>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</si>
  <si>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</si>
  <si>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</si>
  <si>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</si>
  <si>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</si>
  <si>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</si>
  <si>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</si>
  <si>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</si>
  <si>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</si>
  <si>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</si>
  <si>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</si>
  <si>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</si>
  <si>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</si>
  <si>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</si>
  <si>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</si>
  <si>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</si>
  <si>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</si>
  <si>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</si>
  <si>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</si>
  <si>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</si>
  <si>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</si>
  <si>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</si>
  <si>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</si>
  <si>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</si>
  <si>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</si>
  <si>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</si>
  <si>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</si>
  <si>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</si>
  <si>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</si>
  <si>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</si>
  <si>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</si>
  <si>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</si>
  <si>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</si>
  <si>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</si>
  <si>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</si>
  <si>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</si>
  <si>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</si>
  <si>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</si>
  <si>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</si>
  <si>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</si>
  <si>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</si>
  <si>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</si>
  <si>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</si>
  <si>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</si>
  <si>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</si>
  <si>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</si>
  <si>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</si>
  <si>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</si>
  <si>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</si>
  <si>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</si>
  <si>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</si>
  <si>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</si>
  <si>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</si>
  <si>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</si>
  <si>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</si>
  <si>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</si>
  <si>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</si>
  <si>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</si>
  <si>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</si>
  <si>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</si>
  <si>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</si>
  <si>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</si>
  <si>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</si>
  <si>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</si>
  <si>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</si>
  <si>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</si>
  <si>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</si>
  <si>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</si>
  <si>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</si>
  <si>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</si>
  <si>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</si>
  <si>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</si>
  <si>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</si>
  <si>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</si>
  <si>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</si>
  <si>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</si>
  <si>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</si>
  <si>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</si>
  <si>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</si>
  <si>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</si>
  <si>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</si>
  <si>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</si>
  <si>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</si>
  <si>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</si>
  <si>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</si>
  <si>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</si>
  <si>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</si>
  <si>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</si>
  <si>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</si>
  <si>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</si>
  <si>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</si>
  <si>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</si>
  <si>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</si>
  <si>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</si>
  <si>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</si>
  <si>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</si>
  <si>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</si>
  <si>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</si>
  <si>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</si>
  <si>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</si>
  <si>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</si>
  <si>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</si>
  <si>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</si>
  <si>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</si>
  <si>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</si>
  <si>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</si>
  <si>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</si>
  <si>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</si>
  <si>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</si>
  <si>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</si>
  <si>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</si>
  <si>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</si>
  <si>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</si>
  <si>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</si>
  <si>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</si>
  <si>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</si>
  <si>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</si>
  <si>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</si>
  <si>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</si>
  <si>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</si>
  <si>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</si>
  <si>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</si>
  <si>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</si>
  <si>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</si>
  <si>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</si>
  <si>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</si>
  <si>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</si>
  <si>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</si>
  <si>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</si>
  <si>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</si>
  <si>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</si>
  <si>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</si>
  <si>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</si>
  <si>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</si>
  <si>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</si>
  <si>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</si>
  <si>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</si>
  <si>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</si>
  <si>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</si>
  <si>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</si>
  <si>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</si>
  <si>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</si>
  <si>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</si>
  <si>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</si>
  <si>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</si>
  <si>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</si>
  <si>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</si>
  <si>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</si>
  <si>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</si>
  <si>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</si>
  <si>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</si>
  <si>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</si>
  <si>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</si>
  <si>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</si>
  <si>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</si>
  <si>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</si>
  <si>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</si>
  <si>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</si>
  <si>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</si>
  <si>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</si>
  <si>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</si>
  <si>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</si>
  <si>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</si>
  <si>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</si>
  <si>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</si>
  <si>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</si>
  <si>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</si>
  <si>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</si>
  <si>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</si>
  <si>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</si>
  <si>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</si>
  <si>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</si>
  <si>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</si>
  <si>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</si>
  <si>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</si>
  <si>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</si>
  <si>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</si>
  <si>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</si>
  <si>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</si>
  <si>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</si>
  <si>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</si>
  <si>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</si>
  <si>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</si>
  <si>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</si>
  <si>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</si>
  <si>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</si>
  <si>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</si>
  <si>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</si>
  <si>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</si>
  <si>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</si>
  <si>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</si>
  <si>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</si>
  <si>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</si>
  <si>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</si>
  <si>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</si>
  <si>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</si>
  <si>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</si>
  <si>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</si>
  <si>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</si>
  <si>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</si>
  <si>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</si>
  <si>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</si>
  <si>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</si>
  <si>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</si>
  <si>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</si>
  <si>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</si>
  <si>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</si>
  <si>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</si>
  <si>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</si>
  <si>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</si>
  <si>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</si>
  <si>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</si>
  <si>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</si>
  <si>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</si>
  <si>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</si>
  <si>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</si>
  <si>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</si>
  <si>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</si>
  <si>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</si>
  <si>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</si>
  <si>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</si>
  <si>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</si>
  <si>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</si>
  <si>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</si>
  <si>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</si>
  <si>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</si>
  <si>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</si>
  <si>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</si>
  <si>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</si>
  <si>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</si>
  <si>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</si>
  <si>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</si>
  <si>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</si>
  <si>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</si>
  <si>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</si>
  <si>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</si>
  <si>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</si>
  <si>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</si>
  <si>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</si>
  <si>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</si>
  <si>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</si>
  <si>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</si>
  <si>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</si>
  <si>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</si>
  <si>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</si>
  <si>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</si>
  <si>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</si>
  <si>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</si>
  <si>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</si>
  <si>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</si>
  <si>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</si>
  <si>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</si>
  <si>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</si>
  <si>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</si>
  <si>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</si>
  <si>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</si>
  <si>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</si>
  <si>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</si>
  <si>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</si>
  <si>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</si>
  <si>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</si>
  <si>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</si>
  <si>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</si>
  <si>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</si>
  <si>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</si>
  <si>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</si>
  <si>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</si>
  <si>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</si>
  <si>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</si>
  <si>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</si>
  <si>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</si>
  <si>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</si>
  <si>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</si>
  <si>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</si>
  <si>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</si>
  <si>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</si>
  <si>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</si>
  <si>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</si>
  <si>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</si>
  <si>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</si>
  <si>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</si>
  <si>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</si>
  <si>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</si>
  <si>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</si>
  <si>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</si>
  <si>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</si>
  <si>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</si>
  <si>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</si>
  <si>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</si>
  <si>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</si>
  <si>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</si>
  <si>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</si>
  <si>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</si>
  <si>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</si>
  <si>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</si>
  <si>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</si>
  <si>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</si>
  <si>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</si>
  <si>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</si>
  <si>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</si>
  <si>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</si>
  <si>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</si>
  <si>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</si>
  <si>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</si>
  <si>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</si>
  <si>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</si>
  <si>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</si>
  <si>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</si>
  <si>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</si>
  <si>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</si>
  <si>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</si>
  <si>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</si>
  <si>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</si>
  <si>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</si>
  <si>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</si>
  <si>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</si>
  <si>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</si>
  <si>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</si>
  <si>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</si>
  <si>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</si>
  <si>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</si>
  <si>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</si>
  <si>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</si>
  <si>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</si>
  <si>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</si>
  <si>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</si>
  <si>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</si>
  <si>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</si>
  <si>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</si>
  <si>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</si>
  <si>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</si>
  <si>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</si>
  <si>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</si>
  <si>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</si>
  <si>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</si>
  <si>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</si>
  <si>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</si>
  <si>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</si>
  <si>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</si>
  <si>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</si>
  <si>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</si>
  <si>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</si>
  <si>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</si>
  <si>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</si>
  <si>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</si>
  <si>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</si>
  <si>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</si>
  <si>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</si>
  <si>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</si>
  <si>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</si>
  <si>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</si>
  <si>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</si>
  <si>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</si>
  <si>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</si>
  <si>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</si>
  <si>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</si>
  <si>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</si>
  <si>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</si>
  <si>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</si>
  <si>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</si>
  <si>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</si>
  <si>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</si>
  <si>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</si>
  <si>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</si>
  <si>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</si>
  <si>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</si>
  <si>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</si>
  <si>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</si>
  <si>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</si>
  <si>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</si>
  <si>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</si>
  <si>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</si>
  <si>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</si>
  <si>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</si>
  <si>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</si>
  <si>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</si>
  <si>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</si>
  <si>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</si>
  <si>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</si>
  <si>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</si>
  <si>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</si>
  <si>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</si>
  <si>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</si>
  <si>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</si>
  <si>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</si>
  <si>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</si>
  <si>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</si>
  <si>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</si>
  <si>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</si>
  <si>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</si>
  <si>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</si>
  <si>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</si>
  <si>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</si>
  <si>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</si>
  <si>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</si>
  <si>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</si>
  <si>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</si>
  <si>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</si>
  <si>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</si>
  <si>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</si>
  <si>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</si>
  <si>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</si>
  <si>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</si>
  <si>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</si>
  <si>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</si>
  <si>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</si>
  <si>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</si>
  <si>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</si>
  <si>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</si>
  <si>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</si>
  <si>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</si>
  <si>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</si>
  <si>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</si>
  <si>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</si>
  <si>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</si>
  <si>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</si>
  <si>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</si>
  <si>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</si>
  <si>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</si>
  <si>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</si>
  <si>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</si>
  <si>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</si>
  <si>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</si>
  <si>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</si>
  <si>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</si>
  <si>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</si>
  <si>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</si>
  <si>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</si>
  <si>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</si>
  <si>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</si>
  <si>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</si>
  <si>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</si>
  <si>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</si>
  <si>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</si>
  <si>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</si>
  <si>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</si>
  <si>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</si>
  <si>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</si>
  <si>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</si>
  <si>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</si>
  <si>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</si>
  <si>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</si>
  <si>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</si>
  <si>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</si>
  <si>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</si>
  <si>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</si>
  <si>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</si>
  <si>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</si>
  <si>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</si>
  <si>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</si>
  <si>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</si>
  <si>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</si>
  <si>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</si>
  <si>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</si>
  <si>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</si>
  <si>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</si>
  <si>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</si>
  <si>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</si>
  <si>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</si>
  <si>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</si>
  <si>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</si>
  <si>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</si>
  <si>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</si>
  <si>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</si>
  <si>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</si>
  <si>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</si>
  <si>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</si>
  <si>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</si>
  <si>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</si>
  <si>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</si>
  <si>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</si>
  <si>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</si>
  <si>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</si>
  <si>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</si>
  <si>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</si>
  <si>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</si>
  <si>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</si>
  <si>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</si>
  <si>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</si>
  <si>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</si>
  <si>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</si>
  <si>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</si>
  <si>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</si>
  <si>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</si>
  <si>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</si>
  <si>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</si>
  <si>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</si>
  <si>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</si>
  <si>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</si>
  <si>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</si>
  <si>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</si>
  <si>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</si>
  <si>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</si>
  <si>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</si>
  <si>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</si>
  <si>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</si>
  <si>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</si>
  <si>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</si>
  <si>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</si>
  <si>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</si>
  <si>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</si>
  <si>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</si>
  <si>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</si>
  <si>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</si>
  <si>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</si>
  <si>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</si>
  <si>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</si>
  <si>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</si>
  <si>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</si>
  <si>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</si>
  <si>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</si>
  <si>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</si>
  <si>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</si>
  <si>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</si>
  <si>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</si>
  <si>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</si>
  <si>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</si>
  <si>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</si>
  <si>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</si>
  <si>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</si>
  <si>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</si>
  <si>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</si>
  <si>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</si>
  <si>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</si>
  <si>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</si>
  <si>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</si>
  <si>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</si>
  <si>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</si>
  <si>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</si>
  <si>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</si>
  <si>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</si>
  <si>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</si>
  <si>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</si>
  <si>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</si>
  <si>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</si>
  <si>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</si>
  <si>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</si>
  <si>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</si>
  <si>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</si>
  <si>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</si>
  <si>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</si>
  <si>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</si>
  <si>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</si>
  <si>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</si>
  <si>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</si>
  <si>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</si>
  <si>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</si>
  <si>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</si>
  <si>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</si>
  <si>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</si>
  <si>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</si>
  <si>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</si>
  <si>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</si>
  <si>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</si>
  <si>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</si>
  <si>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</si>
  <si>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</si>
  <si>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</si>
  <si>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</si>
  <si>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</si>
  <si>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</si>
  <si>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</si>
  <si>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</si>
  <si>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</si>
  <si>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</si>
  <si>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</si>
  <si>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</si>
  <si>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</si>
  <si>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</si>
  <si>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</si>
  <si>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</si>
  <si>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</si>
  <si>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</si>
  <si>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</si>
  <si>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</si>
  <si>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</si>
  <si>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</si>
  <si>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</si>
  <si>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</si>
  <si>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</si>
  <si>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</si>
  <si>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</si>
  <si>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</si>
  <si>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</si>
  <si>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</si>
  <si>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</si>
  <si>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</si>
  <si>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</si>
  <si>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</si>
  <si>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</si>
  <si>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</si>
  <si>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</si>
  <si>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</si>
  <si>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</si>
  <si>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</si>
  <si>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</si>
  <si>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</si>
  <si>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</si>
  <si>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</si>
  <si>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</si>
  <si>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</si>
  <si>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</si>
  <si>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</si>
  <si>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</si>
  <si>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</si>
  <si>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</si>
  <si>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</si>
  <si>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</si>
  <si>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</si>
  <si>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</si>
  <si>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</si>
  <si>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</si>
  <si>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</si>
  <si>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</si>
  <si>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</si>
  <si>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</si>
  <si>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</si>
  <si>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</si>
  <si>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</si>
  <si>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</si>
  <si>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</si>
  <si>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</si>
  <si>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</si>
  <si>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</si>
  <si>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</si>
  <si>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</si>
  <si>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</si>
  <si>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</si>
  <si>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</si>
  <si>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</si>
  <si>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</si>
  <si>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</si>
  <si>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</si>
  <si>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</si>
  <si>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</si>
  <si>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</si>
  <si>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</si>
  <si>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</si>
  <si>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</si>
  <si>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</si>
  <si>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</si>
  <si>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</si>
  <si>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</si>
  <si>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</si>
  <si>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</si>
  <si>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</si>
  <si>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</si>
  <si>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</si>
  <si>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</si>
  <si>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</si>
  <si>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</si>
  <si>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</si>
  <si>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</si>
  <si>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</si>
  <si>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</si>
  <si>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</si>
  <si>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</si>
  <si>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</si>
  <si>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</si>
  <si>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</si>
  <si>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</si>
  <si>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</si>
  <si>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</si>
  <si>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</si>
  <si>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</si>
  <si>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</si>
  <si>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</si>
  <si>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</si>
  <si>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</si>
  <si>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</si>
  <si>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</si>
  <si>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</si>
  <si>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</si>
  <si>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</si>
  <si>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</si>
  <si>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</si>
  <si>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</si>
  <si>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</si>
  <si>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</si>
  <si>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</si>
  <si>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</si>
  <si>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</si>
  <si>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</si>
  <si>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</si>
  <si>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</si>
  <si>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</si>
  <si>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</si>
  <si>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</si>
  <si>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</si>
  <si>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</si>
  <si>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</si>
  <si>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</si>
  <si>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</si>
  <si>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</si>
  <si>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</si>
  <si>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</si>
  <si>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</si>
  <si>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</si>
  <si>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</si>
  <si>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</si>
  <si>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</si>
  <si>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</si>
  <si>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</si>
  <si>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</si>
  <si>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</si>
  <si>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</si>
  <si>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</si>
  <si>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</si>
  <si>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</si>
  <si>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</si>
  <si>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</si>
  <si>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</si>
  <si>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</si>
  <si>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</si>
  <si>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</si>
  <si>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</si>
  <si>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</si>
  <si>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</si>
  <si>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</si>
  <si>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</si>
  <si>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</si>
  <si>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</si>
  <si>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</si>
  <si>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</si>
  <si>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</si>
  <si>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</si>
  <si>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</si>
  <si>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</si>
  <si>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</si>
  <si>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</si>
  <si>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</si>
  <si>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</si>
  <si>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</si>
  <si>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</si>
  <si>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</si>
  <si>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</si>
  <si>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</si>
  <si>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</si>
  <si>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</si>
  <si>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</si>
  <si>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</si>
  <si>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</si>
  <si>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</si>
  <si>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</si>
  <si>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</si>
  <si>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</si>
  <si>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</si>
  <si>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</si>
  <si>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</si>
  <si>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</si>
  <si>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</si>
  <si>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</si>
  <si>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</si>
  <si>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</si>
  <si>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</si>
  <si>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</si>
  <si>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</si>
  <si>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</si>
  <si>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</si>
  <si>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</si>
  <si>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</si>
  <si>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</si>
  <si>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</si>
  <si>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</si>
  <si>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</si>
  <si>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</si>
  <si>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</si>
  <si>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</si>
  <si>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</si>
  <si>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</si>
  <si>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</si>
  <si>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</si>
  <si>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</si>
  <si>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</si>
  <si>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</si>
  <si>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</si>
  <si>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</si>
  <si>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</si>
  <si>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</si>
  <si>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</si>
  <si>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</si>
  <si>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</si>
  <si>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</si>
  <si>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</si>
  <si>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</si>
  <si>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</si>
  <si>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</si>
  <si>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</si>
  <si>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</si>
  <si>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</si>
  <si>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</si>
  <si>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</si>
  <si>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</si>
  <si>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</si>
  <si>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</si>
  <si>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</si>
  <si>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</si>
  <si>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</si>
  <si>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</si>
  <si>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</si>
  <si>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</si>
  <si>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</si>
  <si>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</si>
  <si>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</si>
  <si>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</si>
  <si>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</si>
  <si>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</si>
  <si>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</si>
  <si>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</si>
  <si>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</si>
  <si>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</si>
  <si>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</si>
  <si>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</si>
  <si>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</si>
  <si>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</si>
  <si>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</si>
  <si>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</si>
  <si>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</si>
  <si>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</si>
  <si>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</si>
  <si>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</si>
  <si>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</si>
  <si>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</si>
  <si>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</si>
  <si>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</si>
  <si>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</si>
  <si>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</si>
  <si>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</si>
  <si>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</si>
  <si>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</si>
  <si>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</si>
  <si>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</si>
  <si>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</si>
  <si>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</si>
  <si>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</si>
  <si>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</si>
  <si>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</si>
  <si>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</si>
  <si>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</si>
  <si>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</si>
  <si>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</si>
  <si>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</si>
  <si>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</si>
  <si>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</si>
  <si>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</si>
  <si>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</si>
  <si>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</si>
  <si>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</si>
  <si>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</si>
  <si>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</si>
  <si>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</si>
  <si>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</si>
  <si>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</si>
  <si>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</si>
  <si>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</si>
  <si>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</si>
  <si>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</si>
  <si>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</si>
  <si>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</si>
  <si>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</si>
  <si>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</si>
  <si>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</si>
  <si>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</si>
  <si>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</si>
  <si>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</si>
  <si>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</si>
  <si>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</si>
  <si>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</si>
  <si>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</si>
  <si>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</si>
  <si>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</si>
  <si>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</si>
  <si>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</si>
  <si>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</si>
  <si>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</si>
  <si>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</si>
  <si>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</si>
  <si>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</si>
  <si>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</si>
  <si>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</si>
  <si>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</si>
  <si>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</si>
  <si>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</si>
  <si>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</si>
  <si>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</si>
  <si>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</si>
  <si>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</si>
  <si>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</si>
  <si>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</si>
  <si>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</si>
  <si>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</si>
  <si>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</si>
  <si>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</si>
  <si>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</si>
  <si>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</si>
  <si>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</si>
  <si>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</si>
  <si>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</si>
  <si>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</si>
  <si>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</si>
  <si>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</si>
  <si>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</si>
  <si>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</si>
  <si>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</si>
  <si>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</si>
  <si>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</si>
  <si>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</si>
  <si>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</si>
  <si>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</si>
  <si>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</si>
  <si>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</si>
  <si>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</si>
  <si>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</si>
  <si>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</si>
  <si>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</si>
  <si>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</si>
  <si>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</si>
  <si>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</si>
  <si>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</si>
  <si>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</si>
  <si>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</si>
  <si>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</si>
  <si>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</si>
  <si>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</si>
  <si>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</si>
  <si>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</si>
  <si>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</si>
  <si>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</si>
  <si>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</si>
  <si>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</si>
  <si>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</si>
  <si>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</si>
  <si>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</si>
  <si>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</si>
  <si>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</si>
  <si>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</si>
  <si>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</si>
  <si>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</si>
  <si>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</si>
  <si>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</si>
  <si>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</si>
  <si>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</si>
  <si>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</si>
  <si>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</si>
  <si>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</si>
  <si>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</si>
  <si>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</si>
  <si>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</si>
  <si>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</si>
  <si>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</si>
  <si>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</si>
  <si>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</si>
  <si>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</si>
  <si>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</si>
  <si>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</si>
  <si>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</si>
  <si>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</si>
  <si>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</si>
  <si>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</si>
  <si>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</si>
  <si>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</si>
  <si>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</si>
  <si>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</si>
  <si>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</si>
  <si>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</si>
  <si>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</si>
  <si>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</si>
  <si>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</si>
  <si>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</si>
  <si>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</si>
  <si>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</si>
  <si>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</si>
  <si>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</si>
  <si>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</si>
  <si>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</si>
  <si>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</si>
  <si>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</si>
  <si>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</si>
  <si>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</si>
  <si>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</si>
  <si>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</si>
  <si>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</si>
  <si>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</si>
  <si>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</si>
  <si>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</si>
  <si>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</si>
  <si>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</si>
  <si>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</si>
  <si>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</si>
  <si>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</si>
  <si>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</si>
  <si>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</si>
  <si>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</si>
  <si>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</si>
  <si>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</si>
  <si>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</si>
  <si>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</si>
  <si>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</si>
  <si>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</si>
  <si>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</si>
  <si>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</si>
  <si>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</si>
  <si>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</si>
  <si>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</si>
  <si>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</si>
  <si>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</si>
  <si>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</si>
  <si>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</si>
  <si>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</si>
  <si>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</si>
  <si>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</si>
  <si>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</si>
  <si>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</si>
  <si>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</si>
  <si>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</si>
  <si>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</si>
  <si>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</si>
  <si>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</si>
  <si>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</si>
  <si>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</si>
  <si>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</si>
  <si>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</si>
  <si>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</si>
  <si>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</si>
  <si>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</si>
  <si>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</si>
  <si>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</si>
  <si>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</si>
  <si>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</si>
  <si>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</si>
  <si>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</si>
  <si>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</si>
  <si>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</si>
  <si>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</si>
  <si>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</si>
  <si>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</si>
  <si>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</si>
  <si>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</si>
  <si>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</si>
  <si>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</si>
  <si>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</si>
  <si>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</si>
  <si>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</si>
  <si>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</si>
  <si>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</si>
  <si>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</si>
  <si>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</si>
  <si>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</si>
  <si>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</si>
  <si>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</si>
  <si>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</si>
  <si>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</si>
  <si>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</si>
  <si>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</si>
  <si>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</si>
  <si>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</si>
  <si>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</si>
  <si>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</si>
  <si>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</si>
  <si>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</si>
  <si>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</si>
  <si>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</si>
  <si>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</si>
  <si>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</si>
  <si>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</si>
  <si>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</si>
  <si>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</si>
  <si>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</si>
  <si>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</si>
  <si>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</si>
  <si>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</si>
  <si>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</si>
  <si>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</si>
  <si>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</si>
  <si>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</si>
  <si>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</si>
  <si>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</si>
  <si>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</si>
  <si>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</si>
  <si>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</si>
  <si>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</si>
  <si>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</si>
  <si>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</si>
  <si>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</si>
  <si>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</si>
  <si>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</si>
  <si>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</si>
  <si>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</si>
  <si>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</si>
  <si>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</si>
  <si>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</si>
  <si>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</si>
  <si>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</si>
  <si>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</si>
  <si>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</si>
  <si>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</si>
  <si>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</si>
  <si>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</si>
  <si>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</si>
  <si>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</si>
  <si>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</si>
  <si>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</si>
  <si>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</si>
  <si>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</si>
  <si>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</si>
  <si>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</si>
  <si>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</si>
  <si>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</si>
  <si>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</si>
  <si>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</si>
  <si>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</si>
  <si>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</si>
  <si>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</si>
  <si>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</si>
  <si>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</si>
  <si>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</si>
  <si>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</si>
  <si>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</si>
  <si>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</si>
  <si>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</si>
  <si>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</si>
  <si>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</si>
  <si>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</si>
  <si>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</si>
  <si>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</si>
  <si>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</si>
  <si>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</si>
  <si>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</si>
  <si>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</si>
  <si>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</si>
  <si>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</si>
  <si>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</si>
  <si>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</si>
  <si>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</si>
  <si>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</si>
  <si>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</si>
  <si>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</si>
  <si>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</si>
  <si>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</si>
  <si>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</si>
  <si>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</si>
  <si>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</si>
  <si>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</si>
  <si>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</si>
  <si>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</si>
  <si>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</si>
  <si>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</si>
  <si>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</si>
  <si>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</si>
  <si>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</si>
  <si>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</si>
  <si>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</si>
  <si>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</si>
  <si>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</si>
  <si>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</si>
  <si>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</si>
  <si>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</si>
  <si>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</si>
  <si>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</si>
  <si>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</si>
  <si>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</si>
  <si>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</si>
  <si>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</si>
  <si>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</si>
  <si>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</si>
  <si>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</si>
  <si>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</si>
  <si>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</si>
  <si>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</si>
  <si>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</si>
  <si>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</si>
  <si>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</si>
  <si>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</si>
  <si>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</si>
  <si>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</si>
  <si>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</si>
  <si>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</si>
  <si>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</si>
  <si>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</si>
  <si>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</si>
  <si>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</si>
  <si>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</si>
  <si>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</si>
  <si>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</si>
  <si>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</si>
  <si>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</si>
  <si>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</si>
  <si>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</si>
  <si>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</si>
  <si>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</si>
  <si>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</si>
  <si>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</si>
  <si>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</si>
  <si>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</si>
  <si>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</si>
  <si>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</si>
  <si>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</si>
  <si>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</si>
  <si>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</si>
  <si>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</si>
  <si>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</si>
  <si>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</si>
  <si>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</si>
  <si>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</si>
  <si>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</si>
  <si>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</si>
  <si>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</si>
  <si>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</si>
  <si>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</si>
  <si>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</si>
  <si>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</si>
  <si>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</si>
  <si>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</si>
  <si>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</si>
  <si>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</si>
  <si>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</si>
  <si>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</si>
  <si>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</si>
  <si>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</si>
  <si>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</si>
  <si>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</si>
  <si>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</si>
  <si>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</si>
  <si>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</si>
  <si>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</si>
  <si>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</si>
  <si>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</si>
  <si>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</si>
  <si>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</si>
  <si>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</si>
  <si>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</si>
  <si>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</si>
  <si>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</si>
  <si>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</si>
  <si>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</si>
  <si>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</si>
  <si>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</si>
  <si>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</si>
  <si>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</si>
  <si>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</si>
  <si>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</si>
  <si>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</si>
  <si>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</si>
  <si>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</si>
  <si>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</si>
  <si>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</si>
  <si>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</si>
  <si>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</si>
  <si>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</si>
  <si>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</si>
  <si>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</si>
  <si>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</si>
  <si>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</si>
  <si>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</si>
  <si>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</si>
  <si>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</si>
  <si>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</si>
  <si>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</si>
  <si>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</si>
  <si>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</si>
  <si>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</si>
  <si>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</si>
  <si>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</si>
  <si>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</si>
  <si>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</si>
  <si>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</si>
  <si>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</si>
  <si>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</si>
  <si>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</si>
  <si>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</si>
  <si>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</si>
  <si>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</si>
  <si>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</si>
  <si>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</si>
  <si>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</si>
  <si>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</si>
  <si>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</si>
  <si>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</si>
  <si>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</si>
  <si>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</si>
  <si>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</si>
  <si>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</si>
  <si>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</si>
  <si>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</si>
  <si>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</si>
  <si>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</si>
  <si>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</si>
  <si>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</si>
  <si>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</si>
  <si>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</si>
  <si>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</si>
  <si>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</si>
  <si>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</si>
  <si>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</si>
  <si>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</si>
  <si>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</si>
  <si>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</si>
  <si>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</si>
  <si>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</si>
  <si>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</si>
  <si>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</si>
  <si>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</si>
  <si>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</si>
  <si>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</si>
  <si>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</si>
  <si>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</si>
  <si>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</si>
  <si>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</si>
  <si>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</si>
  <si>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</si>
  <si>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</si>
  <si>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</si>
  <si>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</si>
  <si>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</si>
  <si>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</si>
  <si>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</si>
  <si>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</si>
  <si>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</si>
  <si>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</si>
  <si>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</si>
  <si>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</si>
  <si>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</si>
  <si>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</si>
  <si>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</si>
  <si>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</si>
  <si>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</si>
  <si>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</si>
  <si>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</si>
  <si>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</si>
  <si>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</si>
  <si>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</si>
  <si>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</si>
  <si>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</si>
  <si>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</si>
  <si>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</si>
  <si>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</si>
  <si>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</si>
  <si>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</si>
  <si>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</si>
  <si>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</si>
  <si>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</si>
  <si>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</si>
  <si>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</si>
  <si>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</si>
  <si>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</si>
  <si>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</si>
  <si>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</si>
  <si>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</si>
  <si>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</si>
  <si>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</si>
  <si>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</si>
  <si>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</si>
  <si>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</si>
  <si>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</si>
  <si>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</si>
  <si>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</si>
  <si>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</si>
  <si>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</si>
  <si>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</si>
  <si>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</si>
  <si>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</si>
  <si>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</si>
  <si>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</si>
  <si>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</si>
  <si>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</si>
  <si>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</si>
  <si>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</si>
  <si>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</si>
  <si>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</si>
  <si>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</si>
  <si>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</si>
  <si>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</si>
  <si>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</si>
  <si>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</si>
  <si>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</si>
  <si>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</si>
  <si>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</si>
  <si>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</si>
  <si>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</si>
  <si>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</si>
  <si>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</si>
  <si>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</si>
  <si>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</si>
  <si>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</si>
  <si>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</si>
  <si>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</si>
  <si>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</si>
  <si>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</si>
  <si>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</si>
  <si>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</si>
  <si>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</si>
  <si>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</si>
  <si>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</si>
  <si>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</si>
  <si>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</si>
  <si>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</si>
  <si>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</si>
  <si>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</si>
  <si>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</si>
  <si>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</si>
  <si>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</si>
  <si>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</si>
  <si>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</si>
  <si>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</si>
  <si>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</si>
  <si>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</si>
  <si>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</si>
  <si>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</si>
  <si>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</si>
  <si>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</si>
  <si>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</si>
  <si>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</si>
  <si>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</si>
  <si>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</si>
  <si>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</si>
  <si>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</si>
  <si>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</si>
  <si>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</si>
  <si>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</si>
  <si>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</si>
  <si>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</si>
  <si>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</si>
  <si>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</si>
  <si>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</si>
  <si>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</si>
  <si>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</si>
  <si>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</si>
  <si>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</si>
  <si>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</si>
  <si>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</si>
  <si>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</si>
  <si>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</si>
  <si>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</si>
  <si>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</si>
  <si>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</si>
  <si>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</si>
  <si>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</si>
  <si>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</si>
  <si>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</si>
  <si>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</si>
  <si>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</si>
  <si>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</si>
  <si>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</si>
  <si>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</si>
  <si>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</si>
  <si>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</si>
  <si>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</si>
  <si>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</si>
  <si>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</si>
  <si>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</si>
  <si>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</si>
  <si>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</si>
  <si>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</si>
  <si>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</si>
  <si>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</si>
  <si>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</si>
  <si>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</si>
  <si>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</si>
  <si>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</si>
  <si>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</si>
  <si>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</si>
  <si>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</si>
  <si>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</si>
  <si>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</si>
  <si>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</si>
  <si>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</si>
  <si>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</si>
  <si>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</si>
  <si>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</si>
  <si>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</si>
  <si>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</si>
  <si>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</si>
  <si>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</si>
  <si>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</si>
  <si>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</si>
  <si>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</si>
  <si>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</si>
  <si>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</si>
  <si>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</si>
  <si>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</si>
  <si>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</si>
  <si>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</si>
  <si>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</si>
  <si>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</si>
  <si>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</si>
  <si>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</si>
  <si>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</si>
  <si>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</si>
  <si>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</si>
  <si>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</si>
  <si>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</si>
  <si>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</si>
  <si>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</si>
  <si>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</si>
  <si>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</si>
  <si>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</si>
  <si>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</si>
  <si>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</si>
  <si>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</si>
  <si>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</si>
  <si>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</si>
  <si>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</si>
  <si>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</si>
  <si>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</si>
  <si>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</si>
  <si>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</si>
  <si>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</si>
  <si>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</si>
  <si>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</si>
  <si>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</si>
  <si>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</si>
  <si>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</si>
  <si>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</si>
  <si>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</si>
  <si>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</si>
  <si>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</si>
  <si>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</si>
  <si>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</si>
  <si>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</si>
  <si>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</si>
  <si>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</si>
  <si>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</si>
  <si>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</si>
  <si>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</si>
  <si>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</si>
  <si>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</si>
  <si>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</si>
  <si>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</si>
  <si>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</si>
  <si>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</si>
  <si>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</si>
  <si>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</si>
  <si>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</si>
  <si>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</si>
  <si>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</si>
  <si>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</si>
  <si>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</si>
  <si>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</si>
  <si>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</si>
  <si>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</si>
  <si>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</si>
  <si>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</si>
  <si>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</si>
  <si>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</si>
  <si>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</si>
  <si>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</si>
  <si>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</si>
  <si>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</si>
  <si>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</si>
  <si>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</si>
  <si>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</si>
  <si>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</si>
  <si>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</si>
  <si>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</si>
  <si>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</si>
  <si>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</si>
  <si>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</si>
  <si>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</si>
  <si>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</si>
  <si>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</si>
  <si>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</si>
  <si>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</si>
  <si>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</si>
  <si>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</si>
  <si>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</si>
  <si>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</si>
  <si>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</si>
  <si>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</si>
  <si>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</si>
  <si>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</si>
  <si>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</si>
  <si>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</si>
  <si>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</si>
  <si>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</si>
  <si>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</si>
  <si>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</si>
  <si>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</si>
  <si>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</si>
  <si>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</si>
  <si>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</si>
  <si>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</si>
  <si>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</si>
  <si>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</si>
  <si>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</si>
  <si>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</si>
  <si>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</si>
  <si>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</si>
  <si>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</si>
  <si>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</si>
  <si>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</si>
  <si>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</si>
  <si>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</si>
  <si>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</si>
  <si>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</si>
  <si>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</si>
  <si>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</si>
  <si>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</si>
  <si>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</si>
  <si>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</si>
  <si>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</si>
  <si>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</si>
  <si>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</si>
  <si>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</si>
  <si>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</si>
  <si>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</si>
  <si>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</si>
  <si>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</si>
  <si>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</si>
  <si>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</si>
  <si>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</si>
  <si>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</si>
  <si>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</si>
  <si>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</si>
  <si>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</si>
  <si>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</si>
  <si>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</si>
  <si>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</si>
  <si>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</si>
  <si>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</si>
  <si>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</si>
  <si>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</si>
  <si>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</si>
  <si>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</si>
  <si>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</si>
  <si>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</si>
  <si>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</si>
  <si>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</si>
  <si>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</si>
  <si>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</si>
  <si>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</si>
  <si>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</si>
  <si>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</si>
  <si>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</si>
  <si>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</si>
  <si>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</si>
  <si>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</si>
  <si>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</si>
  <si>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</si>
  <si>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</si>
  <si>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</si>
  <si>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</si>
  <si>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</si>
  <si>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</si>
  <si>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</si>
  <si>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</si>
  <si>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</si>
  <si>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</si>
  <si>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</si>
  <si>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</si>
  <si>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</si>
  <si>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</si>
  <si>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</si>
  <si>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</si>
  <si>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</si>
  <si>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</si>
  <si>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</si>
  <si>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</si>
  <si>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</si>
  <si>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</si>
  <si>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</si>
  <si>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</si>
  <si>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</si>
  <si>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</si>
  <si>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</si>
  <si>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</si>
  <si>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</si>
  <si>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</si>
  <si>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</si>
  <si>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</si>
  <si>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</si>
  <si>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</si>
  <si>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</si>
  <si>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</si>
  <si>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</si>
  <si>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</si>
  <si>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</si>
  <si>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</si>
  <si>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</si>
  <si>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</si>
  <si>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</si>
  <si>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</si>
  <si>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</si>
  <si>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</si>
  <si>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</si>
  <si>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</si>
  <si>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</si>
  <si>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</si>
  <si>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</si>
  <si>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</si>
  <si>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</si>
  <si>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</si>
  <si>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</si>
  <si>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</si>
  <si>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</si>
  <si>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</si>
  <si>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</si>
  <si>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</si>
  <si>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</si>
  <si>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</si>
  <si>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</si>
  <si>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</si>
  <si>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</si>
  <si>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</si>
  <si>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</si>
  <si>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</si>
  <si>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</si>
  <si>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</si>
  <si>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</si>
  <si>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</si>
  <si>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</si>
  <si>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</si>
  <si>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</si>
  <si>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</si>
  <si>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</si>
  <si>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</si>
  <si>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</si>
  <si>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</si>
  <si>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</si>
  <si>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</si>
  <si>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</si>
  <si>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</si>
  <si>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</si>
  <si>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</si>
  <si>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</si>
  <si>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</si>
  <si>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</si>
  <si>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</si>
  <si>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</si>
  <si>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</si>
  <si>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</si>
  <si>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</si>
  <si>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</si>
  <si>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</si>
  <si>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</si>
  <si>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</si>
  <si>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</si>
  <si>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</si>
  <si>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</si>
  <si>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</si>
  <si>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</si>
  <si>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</si>
  <si>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</si>
  <si>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</si>
  <si>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</si>
  <si>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</si>
  <si>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</si>
  <si>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</si>
  <si>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</si>
  <si>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</si>
  <si>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</si>
  <si>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</si>
  <si>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</si>
  <si>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</si>
  <si>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</si>
  <si>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</si>
  <si>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</si>
  <si>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</si>
  <si>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</si>
  <si>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</si>
  <si>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</si>
  <si>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</si>
  <si>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</si>
  <si>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</si>
  <si>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</si>
  <si>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</si>
  <si>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</si>
  <si>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</si>
  <si>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</si>
  <si>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</si>
  <si>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</si>
  <si>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</si>
  <si>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</si>
  <si>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</si>
  <si>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</si>
  <si>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</si>
  <si>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</si>
  <si>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</si>
  <si>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</si>
  <si>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</si>
  <si>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</si>
  <si>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</si>
  <si>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</si>
  <si>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</si>
  <si>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</si>
  <si>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</si>
  <si>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</si>
  <si>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</si>
  <si>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</si>
  <si>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</si>
  <si>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</si>
  <si>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</si>
  <si>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</si>
  <si>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</si>
  <si>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</si>
  <si>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</si>
  <si>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</si>
  <si>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</si>
  <si>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</si>
  <si>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</si>
  <si>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</si>
  <si>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</si>
  <si>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</si>
  <si>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</si>
  <si>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</si>
  <si>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</si>
  <si>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</si>
  <si>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</si>
  <si>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</si>
  <si>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</si>
  <si>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</si>
  <si>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</si>
  <si>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</si>
  <si>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</si>
  <si>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</si>
  <si>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</si>
  <si>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</si>
  <si>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</si>
  <si>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</si>
  <si>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</si>
  <si>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</si>
  <si>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</si>
  <si>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</si>
  <si>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</si>
  <si>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</si>
  <si>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</si>
  <si>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</si>
  <si>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</si>
  <si>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</si>
  <si>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</si>
  <si>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</si>
  <si>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</si>
  <si>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</si>
  <si>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</si>
  <si>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</si>
  <si>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</si>
  <si>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</si>
  <si>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</si>
  <si>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</si>
  <si>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</si>
  <si>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</si>
  <si>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</si>
  <si>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</si>
  <si>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</si>
  <si>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</si>
  <si>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</si>
  <si>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</si>
  <si>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</si>
  <si>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</si>
  <si>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</si>
  <si>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</si>
  <si>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</si>
  <si>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</si>
  <si>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</si>
  <si>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</si>
  <si>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</si>
  <si>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</si>
  <si>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</si>
  <si>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</si>
  <si>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</si>
  <si>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</si>
  <si>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</si>
  <si>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</si>
  <si>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</si>
  <si>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</si>
  <si>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</si>
  <si>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</si>
  <si>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</si>
  <si>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</si>
  <si>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</si>
  <si>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</si>
  <si>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</si>
  <si>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</si>
  <si>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</si>
  <si>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</si>
  <si>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</si>
  <si>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</si>
  <si>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</si>
  <si>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</si>
  <si>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</si>
  <si>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</si>
  <si>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</si>
  <si>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</si>
  <si>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</si>
  <si>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</si>
  <si>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</si>
  <si>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</si>
  <si>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</si>
  <si>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</si>
  <si>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</si>
  <si>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</si>
  <si>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</si>
  <si>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</si>
  <si>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</si>
  <si>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</si>
  <si>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</si>
  <si>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</si>
  <si>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</si>
  <si>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</si>
  <si>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</si>
  <si>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</si>
  <si>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</si>
  <si>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</si>
  <si>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</si>
  <si>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</si>
  <si>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</si>
  <si>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</si>
  <si>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</si>
  <si>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</si>
  <si>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</si>
  <si>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</si>
  <si>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</si>
  <si>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</si>
  <si>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</si>
  <si>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</si>
  <si>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</si>
  <si>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</si>
  <si>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</si>
  <si>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</si>
  <si>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</si>
  <si>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</si>
  <si>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</si>
  <si>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</si>
  <si>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</si>
  <si>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</si>
  <si>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</si>
  <si>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</si>
  <si>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</si>
  <si>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</si>
  <si>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</si>
  <si>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</si>
  <si>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</si>
  <si>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</si>
  <si>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</si>
  <si>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</si>
  <si>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</si>
  <si>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</si>
  <si>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</si>
  <si>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</si>
  <si>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</si>
  <si>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</si>
  <si>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</si>
  <si>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</si>
  <si>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</si>
  <si>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</si>
  <si>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</si>
  <si>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</si>
  <si>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</si>
  <si>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</si>
  <si>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</si>
  <si>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</si>
  <si>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</si>
  <si>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</si>
  <si>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</si>
  <si>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</si>
  <si>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</si>
  <si>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</si>
  <si>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</si>
  <si>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</si>
  <si>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</si>
  <si>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</si>
  <si>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</si>
  <si>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</si>
  <si>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</si>
  <si>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</si>
  <si>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</si>
  <si>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</si>
  <si>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</si>
  <si>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</si>
  <si>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</si>
  <si>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</si>
  <si>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</si>
  <si>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</si>
  <si>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</si>
  <si>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</si>
  <si>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</si>
  <si>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</si>
  <si>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</si>
  <si>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</si>
  <si>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</si>
  <si>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</si>
  <si>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</si>
  <si>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</si>
  <si>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</si>
  <si>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</si>
  <si>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</si>
  <si>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</si>
  <si>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</si>
  <si>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</si>
  <si>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</si>
  <si>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</si>
  <si>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</si>
  <si>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</si>
  <si>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</si>
  <si>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</si>
  <si>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</si>
  <si>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</si>
  <si>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</si>
  <si>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</si>
  <si>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</si>
  <si>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</si>
  <si>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</si>
  <si>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</si>
  <si>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</si>
  <si>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</si>
  <si>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</si>
  <si>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</si>
  <si>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</si>
  <si>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</si>
  <si>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</si>
  <si>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</si>
  <si>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</si>
  <si>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</si>
  <si>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</si>
  <si>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</si>
  <si>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</si>
  <si>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</si>
  <si>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</si>
  <si>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</si>
  <si>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</si>
  <si>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</si>
  <si>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</si>
  <si>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</si>
  <si>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</si>
  <si>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</si>
  <si>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</si>
  <si>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</si>
  <si>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</si>
  <si>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</si>
  <si>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</si>
  <si>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</si>
  <si>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</si>
  <si>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</si>
  <si>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</si>
  <si>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</si>
  <si>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</si>
  <si>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</si>
  <si>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</si>
  <si>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</si>
  <si>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</si>
  <si>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</si>
  <si>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</si>
  <si>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</si>
  <si>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</si>
  <si>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</si>
  <si>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</si>
  <si>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</si>
  <si>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</si>
  <si>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</si>
  <si>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</si>
  <si>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</si>
  <si>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</si>
  <si>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</si>
  <si>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</si>
  <si>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</si>
  <si>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</si>
  <si>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</si>
  <si>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</si>
  <si>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</si>
  <si>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</si>
  <si>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</si>
  <si>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</si>
  <si>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</si>
  <si>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</si>
  <si>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</si>
  <si>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</si>
  <si>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</si>
  <si>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</si>
  <si>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</si>
  <si>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</si>
  <si>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</si>
  <si>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</si>
  <si>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</si>
  <si>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</si>
  <si>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</si>
  <si>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</si>
  <si>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</si>
  <si>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</si>
  <si>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</si>
  <si>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</si>
  <si>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</si>
  <si>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</si>
  <si>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</si>
  <si>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</si>
  <si>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</si>
  <si>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</si>
  <si>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</si>
  <si>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</si>
  <si>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</si>
  <si>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</si>
  <si>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</si>
  <si>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</si>
  <si>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</si>
  <si>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</si>
  <si>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</si>
  <si>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</si>
  <si>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</si>
  <si>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</si>
  <si>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</si>
  <si>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</si>
  <si>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</si>
  <si>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</si>
  <si>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</si>
  <si>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</si>
  <si>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</si>
  <si>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</si>
  <si>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</si>
  <si>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</si>
  <si>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</si>
  <si>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</si>
  <si>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</si>
  <si>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</si>
  <si>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</si>
  <si>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</si>
  <si>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</si>
  <si>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</si>
  <si>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</si>
  <si>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</si>
  <si>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</si>
  <si>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</si>
  <si>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</si>
  <si>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</si>
  <si>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</si>
  <si>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</si>
  <si>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</si>
  <si>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</si>
  <si>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</si>
  <si>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</si>
  <si>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</si>
  <si>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</si>
  <si>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</si>
  <si>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</si>
  <si>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</si>
  <si>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</si>
  <si>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</si>
  <si>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</si>
  <si>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</si>
  <si>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</si>
  <si>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</si>
  <si>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</si>
  <si>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</si>
  <si>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</si>
  <si>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</si>
  <si>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</si>
  <si>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</si>
  <si>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</si>
  <si>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</si>
  <si>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</si>
  <si>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</si>
  <si>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</si>
  <si>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</si>
  <si>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</si>
  <si>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</si>
  <si>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</si>
  <si>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</si>
  <si>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</si>
  <si>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</si>
  <si>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</si>
  <si>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</si>
  <si>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</si>
  <si>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</si>
  <si>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</si>
  <si>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</si>
  <si>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</si>
  <si>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</si>
  <si>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</si>
  <si>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</si>
  <si>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</si>
  <si>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</si>
  <si>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</si>
  <si>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</si>
  <si>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</si>
  <si>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</si>
  <si>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</si>
  <si>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</si>
  <si>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</si>
  <si>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</si>
  <si>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</si>
  <si>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</si>
  <si>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</si>
  <si>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</si>
  <si>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</si>
  <si>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</si>
  <si>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</si>
  <si>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</si>
  <si>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</si>
  <si>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</si>
  <si>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</si>
  <si>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</si>
  <si>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</si>
  <si>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</si>
  <si>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</si>
  <si>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</si>
  <si>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</si>
  <si>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</si>
  <si>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</si>
  <si>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</si>
  <si>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</si>
  <si>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</si>
  <si>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</si>
  <si>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</si>
  <si>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</si>
  <si>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</si>
  <si>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</si>
  <si>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</si>
  <si>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</si>
  <si>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</si>
  <si>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</si>
  <si>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</si>
  <si>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</si>
  <si>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</si>
  <si>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</si>
  <si>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</si>
  <si>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</si>
  <si>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</si>
  <si>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</si>
  <si>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</si>
  <si>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</si>
  <si>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</si>
  <si>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</si>
  <si>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</si>
  <si>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</si>
  <si>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</si>
  <si>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</si>
  <si>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</si>
  <si>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</si>
  <si>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</si>
  <si>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</si>
  <si>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</si>
  <si>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</si>
  <si>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</si>
  <si>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</si>
  <si>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</si>
  <si>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</si>
  <si>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</si>
  <si>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</si>
  <si>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</si>
  <si>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</si>
  <si>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</si>
  <si>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</si>
  <si>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</si>
  <si>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</si>
  <si>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</si>
  <si>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</si>
  <si>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</si>
  <si>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</si>
  <si>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</si>
  <si>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</si>
  <si>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</si>
  <si>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</si>
  <si>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</si>
  <si>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</si>
  <si>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</si>
  <si>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</si>
  <si>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</si>
  <si>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</si>
  <si>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</si>
  <si>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</si>
  <si>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</si>
  <si>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</si>
  <si>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</si>
  <si>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</si>
  <si>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</si>
  <si>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</si>
  <si>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</si>
  <si>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</si>
  <si>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</si>
  <si>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</si>
  <si>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</si>
  <si>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</si>
  <si>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</si>
  <si>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</si>
  <si>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</si>
  <si>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</si>
  <si>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</si>
  <si>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</si>
  <si>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</si>
  <si>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</si>
  <si>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</si>
  <si>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</si>
  <si>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</si>
  <si>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</si>
  <si>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</si>
  <si>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</si>
  <si>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</si>
  <si>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</si>
  <si>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</si>
  <si>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</si>
  <si>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</si>
  <si>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</si>
  <si>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</si>
  <si>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</si>
  <si>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</si>
  <si>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</si>
  <si>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</si>
  <si>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</si>
  <si>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</si>
  <si>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</si>
  <si>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</si>
  <si>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</si>
  <si>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</si>
  <si>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</si>
  <si>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</si>
  <si>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</si>
  <si>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</si>
  <si>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</si>
  <si>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</si>
  <si>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</si>
  <si>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</si>
  <si>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</si>
  <si>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</si>
  <si>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</si>
  <si>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</si>
  <si>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</si>
  <si>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</si>
  <si>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</si>
  <si>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</si>
  <si>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</si>
  <si>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</si>
  <si>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</si>
  <si>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</si>
  <si>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</si>
  <si>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</si>
  <si>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</si>
  <si>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</si>
  <si>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</si>
  <si>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</si>
  <si>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</si>
  <si>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</si>
  <si>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</si>
  <si>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</si>
  <si>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</si>
  <si>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</si>
  <si>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</si>
  <si>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</si>
  <si>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</si>
  <si>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</si>
  <si>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</si>
  <si>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</si>
  <si>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</si>
  <si>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</si>
  <si>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</si>
  <si>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</si>
  <si>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</si>
  <si>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</si>
  <si>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</si>
  <si>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</si>
  <si>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</si>
  <si>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</si>
  <si>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</si>
  <si>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</si>
  <si>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</si>
  <si>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</si>
  <si>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</si>
  <si>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</si>
  <si>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</si>
  <si>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</si>
  <si>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</si>
  <si>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</si>
  <si>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</si>
  <si>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</si>
  <si>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</si>
  <si>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</si>
  <si>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</si>
  <si>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</si>
  <si>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</si>
  <si>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</si>
  <si>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</si>
  <si>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</si>
  <si>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</si>
  <si>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</si>
  <si>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</si>
  <si>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</si>
  <si>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</si>
  <si>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</si>
  <si>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</si>
  <si>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</si>
  <si>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</si>
  <si>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</si>
  <si>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</si>
  <si>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</si>
  <si>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</si>
  <si>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</si>
  <si>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</si>
  <si>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</si>
  <si>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</si>
  <si>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</si>
  <si>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</si>
  <si>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</si>
  <si>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</si>
  <si>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</si>
  <si>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</si>
  <si>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</si>
  <si>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</si>
  <si>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</si>
  <si>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</si>
  <si>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</si>
  <si>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</si>
  <si>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</si>
  <si>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</si>
  <si>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</si>
  <si>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</si>
  <si>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</si>
  <si>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</si>
  <si>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</si>
  <si>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</si>
  <si>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</si>
  <si>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</si>
  <si>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</si>
  <si>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</si>
  <si>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</si>
  <si>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</si>
  <si>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</si>
  <si>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</si>
  <si>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</si>
  <si>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</si>
  <si>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</si>
  <si>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</si>
  <si>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</si>
  <si>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</si>
  <si>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</si>
  <si>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</si>
  <si>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</si>
  <si>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</si>
  <si>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</si>
  <si>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</si>
  <si>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</si>
  <si>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</si>
  <si>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</si>
  <si>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</si>
  <si>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</si>
  <si>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</si>
  <si>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</si>
  <si>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</si>
  <si>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</si>
  <si>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</si>
  <si>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</si>
  <si>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</si>
  <si>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</si>
  <si>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</si>
  <si>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</si>
  <si>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</si>
  <si>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</si>
  <si>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</si>
  <si>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</si>
  <si>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</si>
  <si>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</si>
  <si>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</si>
  <si>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</si>
  <si>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</si>
  <si>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</si>
  <si>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</si>
  <si>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</si>
  <si>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</si>
  <si>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</si>
  <si>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</si>
  <si>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</si>
  <si>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</si>
  <si>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</si>
  <si>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</si>
  <si>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</si>
  <si>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</si>
  <si>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</si>
  <si>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</si>
  <si>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</si>
  <si>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</si>
  <si>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</si>
  <si>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</si>
  <si>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</si>
  <si>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</si>
  <si>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</si>
  <si>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</si>
  <si>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</si>
  <si>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</si>
  <si>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</si>
  <si>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</si>
  <si>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</si>
  <si>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</si>
  <si>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</si>
  <si>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</si>
  <si>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</si>
  <si>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</si>
  <si>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</si>
  <si>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</si>
  <si>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</si>
  <si>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</si>
  <si>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</si>
  <si>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</si>
  <si>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</si>
  <si>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</si>
  <si>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</si>
  <si>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</si>
  <si>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</si>
  <si>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</si>
  <si>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</si>
  <si>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</si>
  <si>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</si>
  <si>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</si>
  <si>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</si>
  <si>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</si>
  <si>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</si>
  <si>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</si>
  <si>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</si>
  <si>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</si>
  <si>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</si>
  <si>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</si>
  <si>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</si>
  <si>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</si>
  <si>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</si>
  <si>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</si>
  <si>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</si>
  <si>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</si>
  <si>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</si>
  <si>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</si>
  <si>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</si>
  <si>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</si>
  <si>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</si>
  <si>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</si>
  <si>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</si>
  <si>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</si>
  <si>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</si>
  <si>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</si>
  <si>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</si>
  <si>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</si>
  <si>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</si>
  <si>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</si>
  <si>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</si>
  <si>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</si>
  <si>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</si>
  <si>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</si>
  <si>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</si>
  <si>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</si>
  <si>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</si>
  <si>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</si>
  <si>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</si>
  <si>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</si>
  <si>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</si>
  <si>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</si>
  <si>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</si>
  <si>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</si>
  <si>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</si>
  <si>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</si>
  <si>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</si>
  <si>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</si>
  <si>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</si>
  <si>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</si>
  <si>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</si>
  <si>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</si>
  <si>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</si>
  <si>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</si>
  <si>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</si>
  <si>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</si>
  <si>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</si>
  <si>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</si>
  <si>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</si>
  <si>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</si>
  <si>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</si>
  <si>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</si>
  <si>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</si>
  <si>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</si>
  <si>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</si>
  <si>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</si>
  <si>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</si>
  <si>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</si>
  <si>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</si>
  <si>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</si>
  <si>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</si>
  <si>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</si>
  <si>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</si>
  <si>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</si>
  <si>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</si>
  <si>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</si>
  <si>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</si>
  <si>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</si>
  <si>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</si>
  <si>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</si>
  <si>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</si>
  <si>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</si>
  <si>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</si>
  <si>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</si>
  <si>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</si>
  <si>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</si>
  <si>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</si>
  <si>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</si>
  <si>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</si>
  <si>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</si>
  <si>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</si>
  <si>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</si>
  <si>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</si>
  <si>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</si>
  <si>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</si>
  <si>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</si>
  <si>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</si>
  <si>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</si>
  <si>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</si>
  <si>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</si>
  <si>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</si>
  <si>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</si>
  <si>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</si>
  <si>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</si>
  <si>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</si>
  <si>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</si>
  <si>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</si>
  <si>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</si>
  <si>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</si>
  <si>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</si>
  <si>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</si>
  <si>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</si>
  <si>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</si>
  <si>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</si>
  <si>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</si>
  <si>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</si>
  <si>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</si>
  <si>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</si>
  <si>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</si>
  <si>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</si>
  <si>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</si>
  <si>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</si>
  <si>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</si>
  <si>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</si>
  <si>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</si>
  <si>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</si>
  <si>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</si>
  <si>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</si>
  <si>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</si>
  <si>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</si>
  <si>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</si>
  <si>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</si>
  <si>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</si>
  <si>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</si>
  <si>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</si>
  <si>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</si>
  <si>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</si>
  <si>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</si>
  <si>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</si>
  <si>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</si>
  <si>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</si>
  <si>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</si>
  <si>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</si>
  <si>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</si>
  <si>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</si>
  <si>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</si>
  <si>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</si>
  <si>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</si>
  <si>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</si>
  <si>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</si>
  <si>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</si>
  <si>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</si>
  <si>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</si>
  <si>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</si>
  <si>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</si>
  <si>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</si>
  <si>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</si>
  <si>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</si>
  <si>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</si>
  <si>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</si>
  <si>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</si>
  <si>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</si>
  <si>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</si>
  <si>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</si>
  <si>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</si>
  <si>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</si>
  <si>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</si>
  <si>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</si>
  <si>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</si>
  <si>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</si>
  <si>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</si>
  <si>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</si>
  <si>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</si>
  <si>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</si>
  <si>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</si>
  <si>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</si>
  <si>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</si>
  <si>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</si>
  <si>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</si>
  <si>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</si>
  <si>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</si>
  <si>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</si>
  <si>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</si>
  <si>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</si>
  <si>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</si>
  <si>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</si>
  <si>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</si>
  <si>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</si>
  <si>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</si>
  <si>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</si>
  <si>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</si>
  <si>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</si>
  <si>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</si>
  <si>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</si>
  <si>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</si>
  <si>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</si>
  <si>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</si>
  <si>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</si>
  <si>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</si>
  <si>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</si>
  <si>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</si>
  <si>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</si>
  <si>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</si>
  <si>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</si>
  <si>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</si>
  <si>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</si>
  <si>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</si>
  <si>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</si>
  <si>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</si>
  <si>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</si>
  <si>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</si>
  <si>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</si>
  <si>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</si>
  <si>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</si>
  <si>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</si>
  <si>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</si>
  <si>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</si>
  <si>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</si>
  <si>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</si>
  <si>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</si>
  <si>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</si>
  <si>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</si>
  <si>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</si>
  <si>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</si>
  <si>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</si>
  <si>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</si>
  <si>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</si>
  <si>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</si>
  <si>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</si>
  <si>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</si>
  <si>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</si>
  <si>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</si>
  <si>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</si>
  <si>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</si>
  <si>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</si>
  <si>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</si>
  <si>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</si>
  <si>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</si>
  <si>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</si>
  <si>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</si>
  <si>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</si>
  <si>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</si>
  <si>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</si>
  <si>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</si>
  <si>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</si>
  <si>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</si>
  <si>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</si>
  <si>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</si>
  <si>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</si>
  <si>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</si>
  <si>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</si>
  <si>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</si>
  <si>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</si>
  <si>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</si>
  <si>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</si>
  <si>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</si>
  <si>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</si>
  <si>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</si>
  <si>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</si>
  <si>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</si>
  <si>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</si>
  <si>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</si>
  <si>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</si>
  <si>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</si>
  <si>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</si>
  <si>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</si>
  <si>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</si>
  <si>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</si>
  <si>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</si>
  <si>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</si>
  <si>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</si>
  <si>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</si>
  <si>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</si>
  <si>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</si>
  <si>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</si>
  <si>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</si>
  <si>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</si>
  <si>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</si>
  <si>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</si>
  <si>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</si>
  <si>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</si>
  <si>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</si>
  <si>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</si>
  <si>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</si>
  <si>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</si>
  <si>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</si>
  <si>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</si>
  <si>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</si>
  <si>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</si>
  <si>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</si>
  <si>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</si>
  <si>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</si>
  <si>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</si>
  <si>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</si>
  <si>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</si>
  <si>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</si>
  <si>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</si>
  <si>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</si>
  <si>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</si>
  <si>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</si>
  <si>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</si>
  <si>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</si>
  <si>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</si>
  <si>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</si>
  <si>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</si>
  <si>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</si>
  <si>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</si>
  <si>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</si>
  <si>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</si>
  <si>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</si>
  <si>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</si>
  <si>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</si>
  <si>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</si>
  <si>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</si>
  <si>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</si>
  <si>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</si>
  <si>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</si>
  <si>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</si>
  <si>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</si>
  <si>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</si>
  <si>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</si>
  <si>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</si>
  <si>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</si>
  <si>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</si>
  <si>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</si>
  <si>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</si>
  <si>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</si>
  <si>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</si>
  <si>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</si>
  <si>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</si>
  <si>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</si>
  <si>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</si>
  <si>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</si>
  <si>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</si>
  <si>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</si>
  <si>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</si>
  <si>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</si>
  <si>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</si>
  <si>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</si>
  <si>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</si>
  <si>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</si>
  <si>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</si>
  <si>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</si>
  <si>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</si>
  <si>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</si>
  <si>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</si>
  <si>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</si>
  <si>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</si>
  <si>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</si>
  <si>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</si>
  <si>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</si>
  <si>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</si>
  <si>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</si>
  <si>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</si>
  <si>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</si>
  <si>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</si>
  <si>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</si>
  <si>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</si>
  <si>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</si>
  <si>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</si>
  <si>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</si>
  <si>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</si>
  <si>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</si>
  <si>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</si>
  <si>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</si>
  <si>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</si>
  <si>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</si>
  <si>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</si>
  <si>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</si>
  <si>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</si>
  <si>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</si>
  <si>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</si>
  <si>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</si>
  <si>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</si>
  <si>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</si>
  <si>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</si>
  <si>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</si>
  <si>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</si>
  <si>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</si>
  <si>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</si>
  <si>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</si>
  <si>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</si>
  <si>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</si>
  <si>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</si>
  <si>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</si>
  <si>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</si>
  <si>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</si>
  <si>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</si>
  <si>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</si>
  <si>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</si>
  <si>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</si>
  <si>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</si>
  <si>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</si>
  <si>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</si>
  <si>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</si>
  <si>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</si>
  <si>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</si>
  <si>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</si>
  <si>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</si>
  <si>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</si>
  <si>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</si>
  <si>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</si>
  <si>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</si>
  <si>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</si>
  <si>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</si>
  <si>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</si>
  <si>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</si>
  <si>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</si>
  <si>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</si>
  <si>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</si>
  <si>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</si>
  <si>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</si>
  <si>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</si>
  <si>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</si>
  <si>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</si>
  <si>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</si>
  <si>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</si>
  <si>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</si>
  <si>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</si>
  <si>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</si>
  <si>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</si>
  <si>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</si>
  <si>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</si>
  <si>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</si>
  <si>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</si>
  <si>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</si>
  <si>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</si>
  <si>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</si>
  <si>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</si>
  <si>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</si>
  <si>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</si>
  <si>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</si>
  <si>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</si>
  <si>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</si>
  <si>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</si>
  <si>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</si>
  <si>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</si>
  <si>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</si>
  <si>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</si>
  <si>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</si>
  <si>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</si>
  <si>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</si>
  <si>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</si>
  <si>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</si>
  <si>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</si>
  <si>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</si>
  <si>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</si>
  <si>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</si>
  <si>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</si>
  <si>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</si>
  <si>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</si>
  <si>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</si>
  <si>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</si>
  <si>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</si>
  <si>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</si>
  <si>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</si>
  <si>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</si>
  <si>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</si>
  <si>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</si>
  <si>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</si>
  <si>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</si>
  <si>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</si>
  <si>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</si>
  <si>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</si>
  <si>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</si>
  <si>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</si>
  <si>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</si>
  <si>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</si>
  <si>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</si>
  <si>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</si>
  <si>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</si>
  <si>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</si>
  <si>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</si>
  <si>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</si>
  <si>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</si>
  <si>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</si>
  <si>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</si>
  <si>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</si>
  <si>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</si>
  <si>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</si>
  <si>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</si>
  <si>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</si>
  <si>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</si>
  <si>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</si>
  <si>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</si>
  <si>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</si>
  <si>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</si>
  <si>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</si>
  <si>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</si>
  <si>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</si>
  <si>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</si>
  <si>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</si>
  <si>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</si>
  <si>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</si>
  <si>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</si>
  <si>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</si>
  <si>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</si>
  <si>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</si>
  <si>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</si>
  <si>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</si>
  <si>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</si>
  <si>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</si>
  <si>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</si>
  <si>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</si>
  <si>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</si>
  <si>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</si>
  <si>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</si>
  <si>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</si>
  <si>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</si>
  <si>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</si>
  <si>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</si>
  <si>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</si>
  <si>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</si>
  <si>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</si>
  <si>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</si>
  <si>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</si>
  <si>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</si>
  <si>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</si>
  <si>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</si>
  <si>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</si>
  <si>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</si>
  <si>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</si>
  <si>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</si>
  <si>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</si>
  <si>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</si>
  <si>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</si>
  <si>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</si>
  <si>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</si>
  <si>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</si>
  <si>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</si>
  <si>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</si>
  <si>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</si>
  <si>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</si>
  <si>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</si>
  <si>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</si>
  <si>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</si>
  <si>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</si>
  <si>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</si>
  <si>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</si>
  <si>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</si>
  <si>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</si>
  <si>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</si>
  <si>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</si>
  <si>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</si>
  <si>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</si>
  <si>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</si>
  <si>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</si>
  <si>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</si>
  <si>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</si>
  <si>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</si>
  <si>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</si>
  <si>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</si>
  <si>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</si>
  <si>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</si>
  <si>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</si>
  <si>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</si>
  <si>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</si>
  <si>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</si>
  <si>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</si>
  <si>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</si>
  <si>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</si>
  <si>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</si>
  <si>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</si>
  <si>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</si>
  <si>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</si>
  <si>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</si>
  <si>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</si>
  <si>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</si>
  <si>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</si>
  <si>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</si>
  <si>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</si>
  <si>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</si>
  <si>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</si>
  <si>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</si>
  <si>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</si>
  <si>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</si>
  <si>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</si>
  <si>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</si>
  <si>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</si>
  <si>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</si>
  <si>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</si>
  <si>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</si>
  <si>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</si>
  <si>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</si>
  <si>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</si>
  <si>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</si>
  <si>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</si>
  <si>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</si>
  <si>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</si>
  <si>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</si>
  <si>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</si>
  <si>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</si>
  <si>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</si>
  <si>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</si>
  <si>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</si>
  <si>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</si>
  <si>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</si>
  <si>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</si>
  <si>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</si>
  <si>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</si>
  <si>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</si>
  <si>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</si>
  <si>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</si>
  <si>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</si>
  <si>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</si>
  <si>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</si>
  <si>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</si>
  <si>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</si>
  <si>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</si>
  <si>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</si>
  <si>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</si>
  <si>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</si>
  <si>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</si>
  <si>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</si>
  <si>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</si>
  <si>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</si>
  <si>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</si>
  <si>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</si>
  <si>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</si>
  <si>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</si>
  <si>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</si>
  <si>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</si>
  <si>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</si>
  <si>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</si>
  <si>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</si>
  <si>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</si>
  <si>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</si>
  <si>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</si>
  <si>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</si>
  <si>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</si>
  <si>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</si>
  <si>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</si>
  <si>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</si>
  <si>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</si>
  <si>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</si>
  <si>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</si>
  <si>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</si>
  <si>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</si>
  <si>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</si>
  <si>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</si>
  <si>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</si>
  <si>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</si>
  <si>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</si>
  <si>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</si>
  <si>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</si>
  <si>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</si>
  <si>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</si>
  <si>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</si>
  <si>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</si>
  <si>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</si>
  <si>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</si>
  <si>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</si>
  <si>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</si>
  <si>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</si>
  <si>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</si>
  <si>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</si>
  <si>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</si>
  <si>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</si>
  <si>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</si>
  <si>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</si>
  <si>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</si>
  <si>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</si>
  <si>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</si>
  <si>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</si>
  <si>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</si>
  <si>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</si>
  <si>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</si>
  <si>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</si>
  <si>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</si>
  <si>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</si>
  <si>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</si>
  <si>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</si>
  <si>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</si>
  <si>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</si>
  <si>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</si>
  <si>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</si>
  <si>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</si>
  <si>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</si>
  <si>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</si>
  <si>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</si>
  <si>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</si>
  <si>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</si>
  <si>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</si>
  <si>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</si>
  <si>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</si>
  <si>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</si>
  <si>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</si>
  <si>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</si>
  <si>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</si>
  <si>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</si>
  <si>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</si>
  <si>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</si>
  <si>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</si>
  <si>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</si>
  <si>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</si>
  <si>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</si>
  <si>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</si>
  <si>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</si>
  <si>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</si>
  <si>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</si>
  <si>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</si>
  <si>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</si>
  <si>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</si>
  <si>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</si>
  <si>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</si>
  <si>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</si>
  <si>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</si>
  <si>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</si>
  <si>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</si>
  <si>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</si>
  <si>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</si>
  <si>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</si>
  <si>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</si>
  <si>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</si>
  <si>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</si>
  <si>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</si>
  <si>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</si>
  <si>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</si>
  <si>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</si>
  <si>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</si>
  <si>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</si>
  <si>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</si>
  <si>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</si>
  <si>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</si>
  <si>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</si>
  <si>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</si>
  <si>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</si>
  <si>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</si>
  <si>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</si>
  <si>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</si>
  <si>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</si>
  <si>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</si>
  <si>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</si>
  <si>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</si>
  <si>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</si>
  <si>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</si>
  <si>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</si>
  <si>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</si>
  <si>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</si>
  <si>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</si>
  <si>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</si>
  <si>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</si>
  <si>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</si>
  <si>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</si>
  <si>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</si>
  <si>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</si>
  <si>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</si>
  <si>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</si>
  <si>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</si>
  <si>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</si>
  <si>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</si>
  <si>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</si>
  <si>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</si>
  <si>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</si>
  <si>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</si>
  <si>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</si>
  <si>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</si>
  <si>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</si>
  <si>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</si>
  <si>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</si>
  <si>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</si>
  <si>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</si>
  <si>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</si>
  <si>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</si>
  <si>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</si>
  <si>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</si>
  <si>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</si>
  <si>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</si>
  <si>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</si>
  <si>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</si>
  <si>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</si>
  <si>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</si>
  <si>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</si>
  <si>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</si>
  <si>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</si>
  <si>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</si>
  <si>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</si>
  <si>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</si>
  <si>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</si>
  <si>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</si>
  <si>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</si>
  <si>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</si>
  <si>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</si>
  <si>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</si>
  <si>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</si>
  <si>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</si>
  <si>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</si>
  <si>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</si>
  <si>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</si>
  <si>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</si>
  <si>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</si>
  <si>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</si>
  <si>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</si>
  <si>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</si>
  <si>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</si>
  <si>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</si>
  <si>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</si>
  <si>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</si>
  <si>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</si>
  <si>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</si>
  <si>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</si>
  <si>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</si>
  <si>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</si>
  <si>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</si>
  <si>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</si>
  <si>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</si>
  <si>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</si>
  <si>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</si>
  <si>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</si>
  <si>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</si>
  <si>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</si>
  <si>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</si>
  <si>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</si>
  <si>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</si>
  <si>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</si>
  <si>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</si>
  <si>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</si>
  <si>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</si>
  <si>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</si>
  <si>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</si>
  <si>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</si>
  <si>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</si>
  <si>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</si>
  <si>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</si>
  <si>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</si>
  <si>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</si>
  <si>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</si>
  <si>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</si>
  <si>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</si>
  <si>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</si>
  <si>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</si>
  <si>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</si>
  <si>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</si>
  <si>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</si>
  <si>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</si>
  <si>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</si>
  <si>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</si>
  <si>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</si>
  <si>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</si>
  <si>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</si>
  <si>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</si>
  <si>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</si>
  <si>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</si>
  <si>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</si>
  <si>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</si>
  <si>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</si>
  <si>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</si>
  <si>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</si>
  <si>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</si>
  <si>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</si>
  <si>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</si>
  <si>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</si>
  <si>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</si>
  <si>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</si>
  <si>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</si>
  <si>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</si>
  <si>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</si>
  <si>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</si>
  <si>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</si>
  <si>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</si>
  <si>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</si>
  <si>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</si>
  <si>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</si>
  <si>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</si>
  <si>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</si>
  <si>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</si>
  <si>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</si>
  <si>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</si>
  <si>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</si>
  <si>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</si>
  <si>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</si>
  <si>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</si>
  <si>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</si>
  <si>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</si>
  <si>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</si>
  <si>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</si>
  <si>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</si>
  <si>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</si>
  <si>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</si>
  <si>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</si>
  <si>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</si>
  <si>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</si>
  <si>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</si>
  <si>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</si>
  <si>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</si>
  <si>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</si>
  <si>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</si>
  <si>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</si>
  <si>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</si>
  <si>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</si>
  <si>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</si>
  <si>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</si>
  <si>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</si>
  <si>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</si>
  <si>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</si>
  <si>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</si>
  <si>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</si>
  <si>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</si>
  <si>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</si>
  <si>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</si>
  <si>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</si>
  <si>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</si>
  <si>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</si>
  <si>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</si>
  <si>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</si>
  <si>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</si>
  <si>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</si>
  <si>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</si>
  <si>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</si>
  <si>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</si>
  <si>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</si>
  <si>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</si>
  <si>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</si>
  <si>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</si>
  <si>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</si>
  <si>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</si>
  <si>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</si>
  <si>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</si>
  <si>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</si>
  <si>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</si>
  <si>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</si>
  <si>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</si>
  <si>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</si>
  <si>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</si>
  <si>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</si>
  <si>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</si>
  <si>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</si>
  <si>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</si>
  <si>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</si>
  <si>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</si>
  <si>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</si>
  <si>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</si>
  <si>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</si>
  <si>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</si>
  <si>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</si>
  <si>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</si>
  <si>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</si>
  <si>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</si>
  <si>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</si>
  <si>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</si>
  <si>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</si>
  <si>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</si>
  <si>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</si>
  <si>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</si>
  <si>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</si>
  <si>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</si>
  <si>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</si>
  <si>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</si>
  <si>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</si>
  <si>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</si>
  <si>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</si>
  <si>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</si>
  <si>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</si>
  <si>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</si>
  <si>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</si>
  <si>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</si>
  <si>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</si>
  <si>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</si>
  <si>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</si>
  <si>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</si>
  <si>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</si>
  <si>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</si>
  <si>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</si>
  <si>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</si>
  <si>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</si>
  <si>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</si>
  <si>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</si>
  <si>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</si>
  <si>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</si>
  <si>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</si>
  <si>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</si>
  <si>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</si>
  <si>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</si>
  <si>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</si>
  <si>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</si>
  <si>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</si>
  <si>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</si>
  <si>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</si>
  <si>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</si>
  <si>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</si>
  <si>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</si>
  <si>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</si>
  <si>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</si>
  <si>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</si>
  <si>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</si>
  <si>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</si>
  <si>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</si>
  <si>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</si>
  <si>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</si>
  <si>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</si>
  <si>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</si>
  <si>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</si>
  <si>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</si>
  <si>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</si>
  <si>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</si>
  <si>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</si>
  <si>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</si>
  <si>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</si>
  <si>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</si>
  <si>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</si>
  <si>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</si>
  <si>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</si>
  <si>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</si>
  <si>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</si>
  <si>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</si>
  <si>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</si>
  <si>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</si>
  <si>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</si>
  <si>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</si>
  <si>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</si>
  <si>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</si>
  <si>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</si>
  <si>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</si>
  <si>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</si>
  <si>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</si>
  <si>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</si>
  <si>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</si>
  <si>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</si>
  <si>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</si>
  <si>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</si>
  <si>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</si>
  <si>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</si>
  <si>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</si>
  <si>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</si>
  <si>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</si>
  <si>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</si>
  <si>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</si>
  <si>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</si>
  <si>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</si>
  <si>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</si>
  <si>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</si>
  <si>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</si>
  <si>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</si>
  <si>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</si>
  <si>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</si>
  <si>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</si>
  <si>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</si>
  <si>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</si>
  <si>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</si>
  <si>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</si>
  <si>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</si>
  <si>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</si>
  <si>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</si>
  <si>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</si>
  <si>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</si>
  <si>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</si>
  <si>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</si>
  <si>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</si>
  <si>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</si>
  <si>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</si>
  <si>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</si>
  <si>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</si>
  <si>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</si>
  <si>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</si>
  <si>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</si>
  <si>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</si>
  <si>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</si>
  <si>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</si>
  <si>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</si>
  <si>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</si>
  <si>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</si>
  <si>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</si>
  <si>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</si>
  <si>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</si>
  <si>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</si>
  <si>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</si>
  <si>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</si>
  <si>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</si>
  <si>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</si>
  <si>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</si>
  <si>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</si>
  <si>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</si>
  <si>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</si>
  <si>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</si>
  <si>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</si>
  <si>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</si>
  <si>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</si>
  <si>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</si>
  <si>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</si>
  <si>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</si>
  <si>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</si>
  <si>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</si>
  <si>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</si>
  <si>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</si>
  <si>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</si>
  <si>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</si>
  <si>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</si>
  <si>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</si>
  <si>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</si>
  <si>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</si>
  <si>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</si>
  <si>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</si>
  <si>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</si>
  <si>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</si>
  <si>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</si>
  <si>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</si>
  <si>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</si>
  <si>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</si>
  <si>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</si>
  <si>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</si>
  <si>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</si>
  <si>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</si>
  <si>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</si>
  <si>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</si>
  <si>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</si>
  <si>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</si>
  <si>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</si>
  <si>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</si>
  <si>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</si>
  <si>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</si>
  <si>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</si>
  <si>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</si>
  <si>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</si>
  <si>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</si>
  <si>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</si>
  <si>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</si>
  <si>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</si>
  <si>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</si>
  <si>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</si>
  <si>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</si>
  <si>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</si>
  <si>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</si>
  <si>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</si>
  <si>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</si>
  <si>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</si>
  <si>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</si>
  <si>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</si>
  <si>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</si>
  <si>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</si>
  <si>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</si>
  <si>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</si>
  <si>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</si>
  <si>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</si>
  <si>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</si>
  <si>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</si>
  <si>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</si>
  <si>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</si>
  <si>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</si>
  <si>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</si>
  <si>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</si>
  <si>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</si>
  <si>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</si>
  <si>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</si>
  <si>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</si>
  <si>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</si>
  <si>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</si>
  <si>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</si>
  <si>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</si>
  <si>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</si>
  <si>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</si>
  <si>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</si>
  <si>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</si>
  <si>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</si>
  <si>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</si>
  <si>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</si>
  <si>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</si>
  <si>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</si>
  <si>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</si>
  <si>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</si>
  <si>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</si>
  <si>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</si>
  <si>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</si>
  <si>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</si>
  <si>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</si>
  <si>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</si>
  <si>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</si>
  <si>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</si>
  <si>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</si>
  <si>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</si>
  <si>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</si>
  <si>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</si>
  <si>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</si>
  <si>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</si>
  <si>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</si>
  <si>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</si>
  <si>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</si>
  <si>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</si>
  <si>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</si>
  <si>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</si>
  <si>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</si>
  <si>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</si>
  <si>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</si>
  <si>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</si>
  <si>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</si>
  <si>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</si>
  <si>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</si>
  <si>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</si>
  <si>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</si>
  <si>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</si>
  <si>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</si>
  <si>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</si>
  <si>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</si>
  <si>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</si>
  <si>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</si>
  <si>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</si>
  <si>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</si>
  <si>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</si>
  <si>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</si>
  <si>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</si>
  <si>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</si>
  <si>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</si>
  <si>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</si>
  <si>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</si>
  <si>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</si>
  <si>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</si>
  <si>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</si>
  <si>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</si>
  <si>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</si>
  <si>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</si>
  <si>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</si>
  <si>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</si>
  <si>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</si>
  <si>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</si>
  <si>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</si>
  <si>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</si>
  <si>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</si>
  <si>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</si>
  <si>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</si>
  <si>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</si>
  <si>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</si>
  <si>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</si>
  <si>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</si>
  <si>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</si>
  <si>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</si>
  <si>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</si>
  <si>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</si>
  <si>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</si>
  <si>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</si>
  <si>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</si>
  <si>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</si>
  <si>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</si>
  <si>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</si>
  <si>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</si>
  <si>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</si>
  <si>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</si>
  <si>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</si>
  <si>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</si>
  <si>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</si>
  <si>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</si>
  <si>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</si>
  <si>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</si>
  <si>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</si>
  <si>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</si>
  <si>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</si>
  <si>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</si>
  <si>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</si>
  <si>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</si>
  <si>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</si>
  <si>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</si>
  <si>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</si>
  <si>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</si>
  <si>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</si>
  <si>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</si>
  <si>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</si>
  <si>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</si>
  <si>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</si>
  <si>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</si>
  <si>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</si>
  <si>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</si>
  <si>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</si>
  <si>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</si>
  <si>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</si>
  <si>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</si>
  <si>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</si>
  <si>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</si>
  <si>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</si>
  <si>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</si>
  <si>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</si>
  <si>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</si>
  <si>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</si>
  <si>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</si>
  <si>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</si>
  <si>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</si>
  <si>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</si>
  <si>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</si>
  <si>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</si>
  <si>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</si>
  <si>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</si>
  <si>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</si>
  <si>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</si>
  <si>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</si>
  <si>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</si>
  <si>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</si>
  <si>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</si>
  <si>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</si>
  <si>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</si>
  <si>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</si>
  <si>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</si>
  <si>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</si>
  <si>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</si>
  <si>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</si>
  <si>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</si>
  <si>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</si>
  <si>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</si>
  <si>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</si>
  <si>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</si>
  <si>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</si>
  <si>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</si>
  <si>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</si>
  <si>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</si>
  <si>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</si>
  <si>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</si>
  <si>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</si>
  <si>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</si>
  <si>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</si>
  <si>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</si>
  <si>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</si>
  <si>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</si>
  <si>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</si>
  <si>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</si>
  <si>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</si>
  <si>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</si>
  <si>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</si>
  <si>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</si>
  <si>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</si>
  <si>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</si>
  <si>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</si>
  <si>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</si>
  <si>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</si>
  <si>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</si>
  <si>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</si>
  <si>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</si>
  <si>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</si>
  <si>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</si>
  <si>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</si>
  <si>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</si>
  <si>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</si>
  <si>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</si>
  <si>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</si>
  <si>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</si>
  <si>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</si>
  <si>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</si>
  <si>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</si>
  <si>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</si>
  <si>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</si>
  <si>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</si>
  <si>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</si>
  <si>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</si>
  <si>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</si>
  <si>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</si>
  <si>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</si>
  <si>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</si>
  <si>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</si>
  <si>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</si>
  <si>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</si>
  <si>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</si>
  <si>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</si>
  <si>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</si>
  <si>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</si>
  <si>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</si>
  <si>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</si>
  <si>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</si>
  <si>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</si>
  <si>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</si>
  <si>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</si>
  <si>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</si>
  <si>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</si>
  <si>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</si>
  <si>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</si>
  <si>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</si>
  <si>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</si>
  <si>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</si>
  <si>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</si>
  <si>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</si>
  <si>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</si>
  <si>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</si>
  <si>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</si>
  <si>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</si>
  <si>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</si>
  <si>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</si>
  <si>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</si>
  <si>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</si>
  <si>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</si>
  <si>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</si>
  <si>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</si>
  <si>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</si>
  <si>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</si>
  <si>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</si>
  <si>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</si>
  <si>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</si>
  <si>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</si>
  <si>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</si>
  <si>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</si>
  <si>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</si>
  <si>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</si>
  <si>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</si>
  <si>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</si>
  <si>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</si>
  <si>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</si>
  <si>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</si>
  <si>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</si>
  <si>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</si>
  <si>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</si>
  <si>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</si>
  <si>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</si>
  <si>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</si>
  <si>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</si>
  <si>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</si>
  <si>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</si>
  <si>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</si>
  <si>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</si>
  <si>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</si>
  <si>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</si>
  <si>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</si>
  <si>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</si>
  <si>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</si>
  <si>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</si>
  <si>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</si>
  <si>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</si>
  <si>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</si>
  <si>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</si>
  <si>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</si>
  <si>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</si>
  <si>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</si>
  <si>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</si>
  <si>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</si>
  <si>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</si>
  <si>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</si>
  <si>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</si>
  <si>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</si>
  <si>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</si>
  <si>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</si>
  <si>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</si>
  <si>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</si>
  <si>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</si>
  <si>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</si>
  <si>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</si>
  <si>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</si>
  <si>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</si>
  <si>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</si>
  <si>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</si>
  <si>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</si>
  <si>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</si>
  <si>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</si>
  <si>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</si>
  <si>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</si>
  <si>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</si>
  <si>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</si>
  <si>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</si>
  <si>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</si>
  <si>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</si>
  <si>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</si>
  <si>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</si>
  <si>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</si>
  <si>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</si>
  <si>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</si>
  <si>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</si>
  <si>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</si>
  <si>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</si>
  <si>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</si>
  <si>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</si>
  <si>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</si>
  <si>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</si>
  <si>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</si>
  <si>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</si>
  <si>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</si>
  <si>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</si>
  <si>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</si>
  <si>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</si>
  <si>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</si>
  <si>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</si>
  <si>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</si>
  <si>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</si>
  <si>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</si>
  <si>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</si>
  <si>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</si>
  <si>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</si>
  <si>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</si>
  <si>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</si>
  <si>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</si>
  <si>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</si>
  <si>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</si>
  <si>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</si>
  <si>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</si>
  <si>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</si>
  <si>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</si>
  <si>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</si>
  <si>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</si>
  <si>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</si>
  <si>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</si>
  <si>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</si>
  <si>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</si>
  <si>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</si>
  <si>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</si>
  <si>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</si>
  <si>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</si>
  <si>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</si>
  <si>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</si>
  <si>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</si>
  <si>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</si>
  <si>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</si>
  <si>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</si>
  <si>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</si>
  <si>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</si>
  <si>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</si>
  <si>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</si>
  <si>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</si>
  <si>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</si>
  <si>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</si>
  <si>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</si>
  <si>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</si>
  <si>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</si>
  <si>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</si>
  <si>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</si>
  <si>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</si>
  <si>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</si>
  <si>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</si>
  <si>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</si>
  <si>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</si>
  <si>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</si>
  <si>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</si>
  <si>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</si>
  <si>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</si>
  <si>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</si>
  <si>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</si>
  <si>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</si>
  <si>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</si>
  <si>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</si>
  <si>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</si>
  <si>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</si>
  <si>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</si>
  <si>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</si>
  <si>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</si>
  <si>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</si>
  <si>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</si>
  <si>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</si>
  <si>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</si>
  <si>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</si>
  <si>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</si>
  <si>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</si>
  <si>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</si>
  <si>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</si>
  <si>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</si>
  <si>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</si>
  <si>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</si>
  <si>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</si>
  <si>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</si>
  <si>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</si>
  <si>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</si>
  <si>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</si>
  <si>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</si>
  <si>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</si>
  <si>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</si>
  <si>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</si>
  <si>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</si>
  <si>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</si>
  <si>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</si>
  <si>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</si>
  <si>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</si>
  <si>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</si>
  <si>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</si>
  <si>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</si>
  <si>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</si>
  <si>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</si>
  <si>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</si>
  <si>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</si>
  <si>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</si>
  <si>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</si>
  <si>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</si>
  <si>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</si>
  <si>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</si>
  <si>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</si>
  <si>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</si>
  <si>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</si>
  <si>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</si>
  <si>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</si>
  <si>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</si>
  <si>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</si>
  <si>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</si>
  <si>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</si>
  <si>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</si>
  <si>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</si>
  <si>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</si>
  <si>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</si>
  <si>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</si>
  <si>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</si>
  <si>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</si>
  <si>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</si>
  <si>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</si>
  <si>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</si>
  <si>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</si>
  <si>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</si>
  <si>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</si>
  <si>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</si>
  <si>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</si>
  <si>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</si>
  <si>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</si>
  <si>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</si>
  <si>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</si>
  <si>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</si>
  <si>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</si>
  <si>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</si>
  <si>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</si>
  <si>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</si>
  <si>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</si>
  <si>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</si>
  <si>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</si>
  <si>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</si>
  <si>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</si>
  <si>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</si>
  <si>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</si>
  <si>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</si>
  <si>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</si>
  <si>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</si>
  <si>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</si>
  <si>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</si>
  <si>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</si>
  <si>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</si>
  <si>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</si>
  <si>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</si>
  <si>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</si>
  <si>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</si>
  <si>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</si>
  <si>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</si>
  <si>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</si>
  <si>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</si>
  <si>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</si>
  <si>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</si>
  <si>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</si>
  <si>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</si>
  <si>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</si>
  <si>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</si>
  <si>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</si>
  <si>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</si>
  <si>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</si>
  <si>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</si>
  <si>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</si>
  <si>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</si>
  <si>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</si>
  <si>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</si>
  <si>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</si>
  <si>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</si>
  <si>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</si>
  <si>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</si>
  <si>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</si>
  <si>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</si>
  <si>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</si>
  <si>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</si>
  <si>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</si>
  <si>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</si>
  <si>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</si>
  <si>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</si>
  <si>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</si>
  <si>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</si>
  <si>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</si>
  <si>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</si>
  <si>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</si>
  <si>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</si>
  <si>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</si>
  <si>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</si>
  <si>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</si>
  <si>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</si>
  <si>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</si>
  <si>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</si>
  <si>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</si>
  <si>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</si>
  <si>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</si>
  <si>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</si>
  <si>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</si>
  <si>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</si>
  <si>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</si>
  <si>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</si>
  <si>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</si>
  <si>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</si>
  <si>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</si>
  <si>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</si>
  <si>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</si>
  <si>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</si>
  <si>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</si>
  <si>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</si>
  <si>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</si>
  <si>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</si>
  <si>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</si>
  <si>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</si>
  <si>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</si>
  <si>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</si>
  <si>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</si>
  <si>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</si>
  <si>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</si>
  <si>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</si>
  <si>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</si>
  <si>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</si>
  <si>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</si>
  <si>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</si>
  <si>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</si>
  <si>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</si>
  <si>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</si>
  <si>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</si>
  <si>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</si>
  <si>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</si>
  <si>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</si>
  <si>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</si>
  <si>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</si>
  <si>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</si>
  <si>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</si>
  <si>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</si>
  <si>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</si>
  <si>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</si>
  <si>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</si>
  <si>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</si>
  <si>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</si>
  <si>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</si>
  <si>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</si>
  <si>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</si>
  <si>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</si>
  <si>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</si>
  <si>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</si>
  <si>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</si>
  <si>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</si>
  <si>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</si>
  <si>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</si>
  <si>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</si>
  <si>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</si>
  <si>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</si>
  <si>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</si>
  <si>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</si>
  <si>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</si>
  <si>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</si>
  <si>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</si>
  <si>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</si>
  <si>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</si>
  <si>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</si>
  <si>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</si>
  <si>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</si>
  <si>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</si>
  <si>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</si>
  <si>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</si>
  <si>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</si>
  <si>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</si>
  <si>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</si>
  <si>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</si>
  <si>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</si>
  <si>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</si>
  <si>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</si>
  <si>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</si>
  <si>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</si>
  <si>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</si>
  <si>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</si>
  <si>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</si>
  <si>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</si>
  <si>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</si>
  <si>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</si>
  <si>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</si>
  <si>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</si>
  <si>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</si>
  <si>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</si>
  <si>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</si>
  <si>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</si>
  <si>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</si>
  <si>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</si>
  <si>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</si>
  <si>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</si>
  <si>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</si>
  <si>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</si>
  <si>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</si>
  <si>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</si>
  <si>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</si>
  <si>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</si>
  <si>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</si>
  <si>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</si>
  <si>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</si>
  <si>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</si>
  <si>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</si>
  <si>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</si>
  <si>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</si>
  <si>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</si>
  <si>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</si>
  <si>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</si>
  <si>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</si>
  <si>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</si>
  <si>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</si>
  <si>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</si>
  <si>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</si>
  <si>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</si>
  <si>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</si>
  <si>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</si>
  <si>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</si>
  <si>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</si>
  <si>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</si>
  <si>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</si>
  <si>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</si>
  <si>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</si>
  <si>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</si>
  <si>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</si>
  <si>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</si>
  <si>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</si>
  <si>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</si>
  <si>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</si>
  <si>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</si>
  <si>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</si>
  <si>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</si>
  <si>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</si>
  <si>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</si>
  <si>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</si>
  <si>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</si>
  <si>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</si>
  <si>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</si>
  <si>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</si>
  <si>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</si>
  <si>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</si>
  <si>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</si>
  <si>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</si>
  <si>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</si>
  <si>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</si>
  <si>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</si>
  <si>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</si>
  <si>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</si>
  <si>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</si>
  <si>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</si>
  <si>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</si>
  <si>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</si>
  <si>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</si>
  <si>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</si>
  <si>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</si>
  <si>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</si>
  <si>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</si>
  <si>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</si>
  <si>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</si>
  <si>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</si>
  <si>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</si>
  <si>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</si>
  <si>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</si>
  <si>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</si>
  <si>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</si>
  <si>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</si>
  <si>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</si>
  <si>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</si>
  <si>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</si>
  <si>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</si>
  <si>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</si>
  <si>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</si>
  <si>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</si>
  <si>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</si>
  <si>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</si>
  <si>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</si>
  <si>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</si>
  <si>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</si>
  <si>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</si>
  <si>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</si>
  <si>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</si>
  <si>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</si>
  <si>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</si>
  <si>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</si>
  <si>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</si>
  <si>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</si>
  <si>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</si>
  <si>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</si>
  <si>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</si>
  <si>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</si>
  <si>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</si>
  <si>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</si>
  <si>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</si>
  <si>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</si>
  <si>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</si>
  <si>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</si>
  <si>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</si>
  <si>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</si>
  <si>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</si>
  <si>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</si>
  <si>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</si>
  <si>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</si>
  <si>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</si>
  <si>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</si>
  <si>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</si>
  <si>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</si>
  <si>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</si>
  <si>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</si>
  <si>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</si>
  <si>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</si>
  <si>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</si>
  <si>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</si>
  <si>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</si>
  <si>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</si>
  <si>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</si>
  <si>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</si>
  <si>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</si>
  <si>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</si>
  <si>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</si>
  <si>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</si>
  <si>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</si>
  <si>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</si>
  <si>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</si>
  <si>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</si>
  <si>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</si>
  <si>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</si>
  <si>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</si>
  <si>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</si>
  <si>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</si>
  <si>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</si>
  <si>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</si>
  <si>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</si>
  <si>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</si>
  <si>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</si>
  <si>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</si>
  <si>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</si>
  <si>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</si>
  <si>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</si>
  <si>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</si>
  <si>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</si>
  <si>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</si>
  <si>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</si>
  <si>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</si>
  <si>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</si>
  <si>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</si>
  <si>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</si>
  <si>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</si>
  <si>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</si>
  <si>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</si>
  <si>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</si>
  <si>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</si>
  <si>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</si>
  <si>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</si>
  <si>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</si>
  <si>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</si>
  <si>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</si>
  <si>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</si>
  <si>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</si>
  <si>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</si>
  <si>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</si>
  <si>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</si>
  <si>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</si>
  <si>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</si>
  <si>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</si>
  <si>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</si>
  <si>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</si>
  <si>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</si>
  <si>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</si>
  <si>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</si>
  <si>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</si>
  <si>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</si>
  <si>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</si>
  <si>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</si>
  <si>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</si>
  <si>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</si>
  <si>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</si>
  <si>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</si>
  <si>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</si>
  <si>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</si>
  <si>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</si>
  <si>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</si>
  <si>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</si>
  <si>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</si>
  <si>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</si>
  <si>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</si>
  <si>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</si>
  <si>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</si>
  <si>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</si>
  <si>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</si>
  <si>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</si>
  <si>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</si>
  <si>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</si>
  <si>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</si>
  <si>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</si>
  <si>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</si>
  <si>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</si>
  <si>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</si>
  <si>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</si>
  <si>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</si>
  <si>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</si>
  <si>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</si>
  <si>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</si>
  <si>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</si>
  <si>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</si>
  <si>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</si>
  <si>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</si>
  <si>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</si>
  <si>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</si>
  <si>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</si>
  <si>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</si>
  <si>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</si>
  <si>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</si>
  <si>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</si>
  <si>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</si>
  <si>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</si>
  <si>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</si>
  <si>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</si>
  <si>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</si>
  <si>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</si>
  <si>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</si>
  <si>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</si>
  <si>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</si>
  <si>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</si>
  <si>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</si>
  <si>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</si>
  <si>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</si>
  <si>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</si>
  <si>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</si>
  <si>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</si>
  <si>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</si>
  <si>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</si>
  <si>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</si>
  <si>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</si>
  <si>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</si>
  <si>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</si>
  <si>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</si>
  <si>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</si>
  <si>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</si>
  <si>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</si>
  <si>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</si>
  <si>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</si>
  <si>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</si>
  <si>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</si>
  <si>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</si>
  <si>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</si>
  <si>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</si>
  <si>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</si>
  <si>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</si>
  <si>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</si>
  <si>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</si>
  <si>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</si>
  <si>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</si>
  <si>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</si>
  <si>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</si>
  <si>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</si>
  <si>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</si>
  <si>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</si>
  <si>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</si>
  <si>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</si>
  <si>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</si>
  <si>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</si>
  <si>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</si>
  <si>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</si>
  <si>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</si>
  <si>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</si>
  <si>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</si>
  <si>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</si>
  <si>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</si>
  <si>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</si>
  <si>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</si>
  <si>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</si>
  <si>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</si>
  <si>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</si>
  <si>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</si>
  <si>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</si>
  <si>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</si>
  <si>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</si>
  <si>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</si>
  <si>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</si>
  <si>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</si>
  <si>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</si>
  <si>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</si>
  <si>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</si>
  <si>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</si>
  <si>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</si>
  <si>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</si>
  <si>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</si>
  <si>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</si>
  <si>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</si>
  <si>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</si>
  <si>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</si>
  <si>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</si>
  <si>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</si>
  <si>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</si>
  <si>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</si>
  <si>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</si>
  <si>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</si>
  <si>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</si>
  <si>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</si>
  <si>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</si>
  <si>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</si>
  <si>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</si>
  <si>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</si>
  <si>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</si>
  <si>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</si>
  <si>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</si>
  <si>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</si>
  <si>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</si>
  <si>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</si>
  <si>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</si>
  <si>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</si>
  <si>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</si>
  <si>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</si>
  <si>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</si>
  <si>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</si>
  <si>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</si>
  <si>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</si>
  <si>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</si>
  <si>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</si>
  <si>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</si>
  <si>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</si>
  <si>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</si>
  <si>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</si>
  <si>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</si>
  <si>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</si>
  <si>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</si>
  <si>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</si>
  <si>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</si>
  <si>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</si>
  <si>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</si>
  <si>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</si>
  <si>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</si>
  <si>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</si>
  <si>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</si>
  <si>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</si>
  <si>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</si>
  <si>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</si>
  <si>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</si>
  <si>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</si>
  <si>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</si>
  <si>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</si>
  <si>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</si>
  <si>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</si>
  <si>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</si>
  <si>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</si>
  <si>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</si>
  <si>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</si>
  <si>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</si>
  <si>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</si>
  <si>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</si>
  <si>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</si>
  <si>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</si>
  <si>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</si>
  <si>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</si>
  <si>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</si>
  <si>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</si>
  <si>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</si>
  <si>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</si>
  <si>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</si>
  <si>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</si>
  <si>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</si>
  <si>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</si>
  <si>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</si>
  <si>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</si>
  <si>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</si>
  <si>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</si>
  <si>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</si>
  <si>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</si>
  <si>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</si>
  <si>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</si>
  <si>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</si>
  <si>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</si>
  <si>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</si>
  <si>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</si>
  <si>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</si>
  <si>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</si>
  <si>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</si>
  <si>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</si>
  <si>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</si>
  <si>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</si>
  <si>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</si>
  <si>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</si>
  <si>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</si>
  <si>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</si>
  <si>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</si>
  <si>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</si>
  <si>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</si>
  <si>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</si>
  <si>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</si>
  <si>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</si>
  <si>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</si>
  <si>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</si>
  <si>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</si>
  <si>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</si>
  <si>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</si>
  <si>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</si>
  <si>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</si>
  <si>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</si>
  <si>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</si>
  <si>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</si>
  <si>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</si>
  <si>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</si>
  <si>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</si>
  <si>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</si>
  <si>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</si>
  <si>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</si>
  <si>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</si>
  <si>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</si>
  <si>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</si>
  <si>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</si>
  <si>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</si>
  <si>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</si>
  <si>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</si>
  <si>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</si>
  <si>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</si>
  <si>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</si>
  <si>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</si>
  <si>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</si>
  <si>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</si>
  <si>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</si>
  <si>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</si>
  <si>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</si>
  <si>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</si>
  <si>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</si>
  <si>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</si>
  <si>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</si>
  <si>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</si>
  <si>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</si>
  <si>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</si>
  <si>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</si>
  <si>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</si>
  <si>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</si>
  <si>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</si>
  <si>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</si>
  <si>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</si>
  <si>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</si>
  <si>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</si>
  <si>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</si>
  <si>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</si>
  <si>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</si>
  <si>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</si>
  <si>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</si>
  <si>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</si>
  <si>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</si>
  <si>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</si>
  <si>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</si>
  <si>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</si>
  <si>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</si>
  <si>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</si>
  <si>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</si>
  <si>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</si>
  <si>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</si>
  <si>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</si>
  <si>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</si>
  <si>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</si>
  <si>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</si>
  <si>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</si>
  <si>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</si>
  <si>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</si>
  <si>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</si>
  <si>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</si>
  <si>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</si>
  <si>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</si>
  <si>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</si>
  <si>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</si>
  <si>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</si>
  <si>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</si>
  <si>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</si>
  <si>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</si>
  <si>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</si>
  <si>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</si>
  <si>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</si>
  <si>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</si>
  <si>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</si>
  <si>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</si>
  <si>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</si>
  <si>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</si>
  <si>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</si>
  <si>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</si>
  <si>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</si>
  <si>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</si>
  <si>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</si>
  <si>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</si>
  <si>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</si>
  <si>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</si>
  <si>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</si>
  <si>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</si>
  <si>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</si>
  <si>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</si>
  <si>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</si>
  <si>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</si>
  <si>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</si>
  <si>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</si>
  <si>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</si>
  <si>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</si>
  <si>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</si>
  <si>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</si>
  <si>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</si>
  <si>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</si>
  <si>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</si>
  <si>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</si>
  <si>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</si>
  <si>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</si>
  <si>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</si>
  <si>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</si>
  <si>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</si>
  <si>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</si>
  <si>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</si>
  <si>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</si>
  <si>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</si>
  <si>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</si>
  <si>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</si>
  <si>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</si>
  <si>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</si>
  <si>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</si>
  <si>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</si>
  <si>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</si>
  <si>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</si>
  <si>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</si>
  <si>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</si>
  <si>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</si>
  <si>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</si>
  <si>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</si>
  <si>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</si>
  <si>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</si>
  <si>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</si>
  <si>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</si>
  <si>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</si>
  <si>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</si>
  <si>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</si>
  <si>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</si>
  <si>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</si>
  <si>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</si>
  <si>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</si>
  <si>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</si>
  <si>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</si>
  <si>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</si>
  <si>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</si>
  <si>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</si>
  <si>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</si>
  <si>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</si>
  <si>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</si>
  <si>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</si>
  <si>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</si>
  <si>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</si>
  <si>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</si>
  <si>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</si>
  <si>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</si>
  <si>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</si>
  <si>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</si>
  <si>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</si>
  <si>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</si>
  <si>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</si>
  <si>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</si>
  <si>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</si>
  <si>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</si>
  <si>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</si>
  <si>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</si>
  <si>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</si>
  <si>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</si>
  <si>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</si>
  <si>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</si>
  <si>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</si>
  <si>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</si>
  <si>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</si>
  <si>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</si>
  <si>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</si>
  <si>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</si>
  <si>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</si>
  <si>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</si>
  <si>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</si>
  <si>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</si>
  <si>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</si>
  <si>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</si>
  <si>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</si>
  <si>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</si>
  <si>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</si>
  <si>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</si>
  <si>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</si>
  <si>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</si>
  <si>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</si>
  <si>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</si>
  <si>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</si>
  <si>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</si>
  <si>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</si>
  <si>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</si>
  <si>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</si>
  <si>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</si>
  <si>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</si>
  <si>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</si>
  <si>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</si>
  <si>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</si>
  <si>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</si>
  <si>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</si>
  <si>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</si>
  <si>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</si>
  <si>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</si>
  <si>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</si>
  <si>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</si>
  <si>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</si>
  <si>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</si>
  <si>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</si>
  <si>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</si>
  <si>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</si>
  <si>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</si>
  <si>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</si>
  <si>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</si>
  <si>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</si>
  <si>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</si>
  <si>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</si>
  <si>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</si>
  <si>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</si>
  <si>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</si>
  <si>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</si>
  <si>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</si>
  <si>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</si>
  <si>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</si>
  <si>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</si>
  <si>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</si>
  <si>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</si>
  <si>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</si>
  <si>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</si>
  <si>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</si>
  <si>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</si>
  <si>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</si>
  <si>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</si>
  <si>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</si>
  <si>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</si>
  <si>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</si>
  <si>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</si>
  <si>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</si>
  <si>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</si>
  <si>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</si>
  <si>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</si>
  <si>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</si>
  <si>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</si>
  <si>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</si>
  <si>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</si>
  <si>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</si>
  <si>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</si>
  <si>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</si>
  <si>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</si>
  <si>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</si>
  <si>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</si>
  <si>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</si>
  <si>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</si>
  <si>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</si>
  <si>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</si>
  <si>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</si>
  <si>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</si>
  <si>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</si>
  <si>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</si>
  <si>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</si>
  <si>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</si>
  <si>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</si>
  <si>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</si>
  <si>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</si>
  <si>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</si>
  <si>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</si>
  <si>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</si>
  <si>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</si>
  <si>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</si>
  <si>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</si>
  <si>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</si>
  <si>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</si>
  <si>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</si>
  <si>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</si>
  <si>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</si>
  <si>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</si>
  <si>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</si>
  <si>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</si>
  <si>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</si>
  <si>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</si>
  <si>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</si>
  <si>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</si>
  <si>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</si>
  <si>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</si>
  <si>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</si>
  <si>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</si>
  <si>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</si>
  <si>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</si>
  <si>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</si>
  <si>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</si>
  <si>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</si>
  <si>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</si>
  <si>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</si>
  <si>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</si>
  <si>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</si>
  <si>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</si>
  <si>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</si>
  <si>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</si>
  <si>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</si>
  <si>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</si>
  <si>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</si>
  <si>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</si>
  <si>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</si>
  <si>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</si>
  <si>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</si>
  <si>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</si>
  <si>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</si>
  <si>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</si>
  <si>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</si>
  <si>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</si>
  <si>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</si>
  <si>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</si>
  <si>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</si>
  <si>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</si>
  <si>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</si>
  <si>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</si>
  <si>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</si>
  <si>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</si>
  <si>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</si>
  <si>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</si>
  <si>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</si>
  <si>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</si>
  <si>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</si>
  <si>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</si>
  <si>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</si>
  <si>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</si>
  <si>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</si>
  <si>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</si>
  <si>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</si>
  <si>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</si>
  <si>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</si>
  <si>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</si>
  <si>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</si>
  <si>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</si>
  <si>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</si>
  <si>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</si>
  <si>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</si>
  <si>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</si>
  <si>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</si>
  <si>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</si>
  <si>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</si>
  <si>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</si>
  <si>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</si>
  <si>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</si>
  <si>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</si>
  <si>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</si>
  <si>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</si>
  <si>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</si>
  <si>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</si>
  <si>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</si>
  <si>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</si>
  <si>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</si>
  <si>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</si>
  <si>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</si>
  <si>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</si>
  <si>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</si>
  <si>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</si>
  <si>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</si>
  <si>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</si>
  <si>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</si>
  <si>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</si>
  <si>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</si>
  <si>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</si>
  <si>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</si>
  <si>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</si>
  <si>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</si>
  <si>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</si>
  <si>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</si>
  <si>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</si>
  <si>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</si>
  <si>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</si>
  <si>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</si>
  <si>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</si>
  <si>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</si>
  <si>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</si>
  <si>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</si>
  <si>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</si>
  <si>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</si>
  <si>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</si>
  <si>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</si>
  <si>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</si>
  <si>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</si>
  <si>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</si>
  <si>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</si>
  <si>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</si>
  <si>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</si>
  <si>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</si>
  <si>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</si>
  <si>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</si>
  <si>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</si>
  <si>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</si>
  <si>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</si>
  <si>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</si>
  <si>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</si>
  <si>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</si>
  <si>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</si>
  <si>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</si>
  <si>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</si>
  <si>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</si>
  <si>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</si>
  <si>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</si>
  <si>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</si>
  <si>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</si>
  <si>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</si>
  <si>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</si>
  <si>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</si>
  <si>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</si>
  <si>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</si>
  <si>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</si>
  <si>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</si>
  <si>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</si>
  <si>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</si>
  <si>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</si>
  <si>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</si>
  <si>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</si>
  <si>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</si>
  <si>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</si>
  <si>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</si>
  <si>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</si>
  <si>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</si>
  <si>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</si>
  <si>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</si>
  <si>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</si>
  <si>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</si>
  <si>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</si>
  <si>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</si>
  <si>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</si>
  <si>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</si>
  <si>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</si>
  <si>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</si>
  <si>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</si>
  <si>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</si>
  <si>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</si>
  <si>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</si>
  <si>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</si>
  <si>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</si>
  <si>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</si>
  <si>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</si>
  <si>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</si>
  <si>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</si>
  <si>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</si>
  <si>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</si>
  <si>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</si>
  <si>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</si>
  <si>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</si>
  <si>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</si>
  <si>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</si>
  <si>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</si>
  <si>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</si>
  <si>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</si>
  <si>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</si>
  <si>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</si>
  <si>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</si>
  <si>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</si>
  <si>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</si>
  <si>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</si>
  <si>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</si>
  <si>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</si>
  <si>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</si>
  <si>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</si>
  <si>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</si>
  <si>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</si>
  <si>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</si>
  <si>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</si>
  <si>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</si>
  <si>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</si>
  <si>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</si>
  <si>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</si>
  <si>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</si>
  <si>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</si>
  <si>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</si>
  <si>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</si>
  <si>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</si>
  <si>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</si>
  <si>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</si>
  <si>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</si>
  <si>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</si>
  <si>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</si>
  <si>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</si>
  <si>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</si>
  <si>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</si>
  <si>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</si>
  <si>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</si>
  <si>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</si>
  <si>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</si>
  <si>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</si>
  <si>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</si>
  <si>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</si>
  <si>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</si>
  <si>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</si>
  <si>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</si>
  <si>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</si>
  <si>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</si>
  <si>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</si>
  <si>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</si>
  <si>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</si>
  <si>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</si>
  <si>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</si>
  <si>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</si>
  <si>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</si>
  <si>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</si>
  <si>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</si>
  <si>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</si>
  <si>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</si>
  <si>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</si>
  <si>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</si>
  <si>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</si>
  <si>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</si>
  <si>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</si>
  <si>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</si>
  <si>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</si>
  <si>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</si>
  <si>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</si>
  <si>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</si>
  <si>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</si>
  <si>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</si>
  <si>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</si>
  <si>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</si>
  <si>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</si>
  <si>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</si>
  <si>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</si>
  <si>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</si>
  <si>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</si>
  <si>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</si>
  <si>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</si>
  <si>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</si>
  <si>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</si>
  <si>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</si>
  <si>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</si>
  <si>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</si>
  <si>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</si>
  <si>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</si>
  <si>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</si>
  <si>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</si>
  <si>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</si>
  <si>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</si>
  <si>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</si>
  <si>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</si>
  <si>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</si>
  <si>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</si>
  <si>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</si>
  <si>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</si>
  <si>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</si>
  <si>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</si>
  <si>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</si>
  <si>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</si>
  <si>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</si>
  <si>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</si>
  <si>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</si>
  <si>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</si>
  <si>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</si>
  <si>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</si>
  <si>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</si>
  <si>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</si>
  <si>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</si>
  <si>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</si>
  <si>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</si>
  <si>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</si>
  <si>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</si>
  <si>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</si>
  <si>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</si>
  <si>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</si>
  <si>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</si>
  <si>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</si>
  <si>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</si>
  <si>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</si>
  <si>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</si>
  <si>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</si>
  <si>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</si>
  <si>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</si>
  <si>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</si>
  <si>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</si>
  <si>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</si>
  <si>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</si>
  <si>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</si>
  <si>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</si>
  <si>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</si>
  <si>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</si>
  <si>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</si>
  <si>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</si>
  <si>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</si>
  <si>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</si>
  <si>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</si>
  <si>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</si>
  <si>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</si>
  <si>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</si>
  <si>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</si>
  <si>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</si>
  <si>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</si>
  <si>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</si>
  <si>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</si>
  <si>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</si>
  <si>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</si>
  <si>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</si>
  <si>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</si>
  <si>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</si>
  <si>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</si>
  <si>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</si>
  <si>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</si>
  <si>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</si>
  <si>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</si>
  <si>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</si>
  <si>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</si>
  <si>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</si>
  <si>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</si>
  <si>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</si>
  <si>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</si>
  <si>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</si>
  <si>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</si>
  <si>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</si>
  <si>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</si>
  <si>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</si>
  <si>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</si>
  <si>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</si>
  <si>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</si>
  <si>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</si>
  <si>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</si>
  <si>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</si>
  <si>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</si>
  <si>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</si>
  <si>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</si>
  <si>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</si>
  <si>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</si>
  <si>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</si>
  <si>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</si>
  <si>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</si>
  <si>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</si>
  <si>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</si>
  <si>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</si>
  <si>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</si>
  <si>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</si>
  <si>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</si>
  <si>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</si>
  <si>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</si>
  <si>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</si>
  <si>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</si>
  <si>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</si>
  <si>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</si>
  <si>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</si>
  <si>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</si>
  <si>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</si>
  <si>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</si>
  <si>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</si>
  <si>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</si>
  <si>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</si>
  <si>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</si>
  <si>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</si>
  <si>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</si>
  <si>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</si>
  <si>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</si>
  <si>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</si>
  <si>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</si>
  <si>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</si>
  <si>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</si>
  <si>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</si>
  <si>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</si>
  <si>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</si>
  <si>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</si>
  <si>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</si>
  <si>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</si>
  <si>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</si>
  <si>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</si>
  <si>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</si>
  <si>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</si>
  <si>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</si>
  <si>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</si>
  <si>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</si>
  <si>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</si>
  <si>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</si>
  <si>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</si>
  <si>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</si>
  <si>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</si>
  <si>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</si>
  <si>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</si>
  <si>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</si>
  <si>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</si>
  <si>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</si>
  <si>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</si>
  <si>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</si>
  <si>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</si>
  <si>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</si>
  <si>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</si>
  <si>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</si>
  <si>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</si>
  <si>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</si>
  <si>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</si>
  <si>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</si>
  <si>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</si>
  <si>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</si>
  <si>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</si>
  <si>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</si>
  <si>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</si>
  <si>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</si>
  <si>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</si>
  <si>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</si>
  <si>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</si>
  <si>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</si>
  <si>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</si>
  <si>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</si>
  <si>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</si>
  <si>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</si>
  <si>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</si>
  <si>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</si>
  <si>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</si>
  <si>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</si>
  <si>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</si>
  <si>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</si>
  <si>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</si>
  <si>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</si>
  <si>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</si>
  <si>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</si>
  <si>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</si>
  <si>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</si>
  <si>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</si>
  <si>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</si>
  <si>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</si>
  <si>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</si>
  <si>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</si>
  <si>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</si>
  <si>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</si>
  <si>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</si>
  <si>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</si>
  <si>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</si>
  <si>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</si>
  <si>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</si>
  <si>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</si>
  <si>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</si>
  <si>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</si>
  <si>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</si>
  <si>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</si>
  <si>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</si>
  <si>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</si>
  <si>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</si>
  <si>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</si>
  <si>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</si>
  <si>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</si>
  <si>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</si>
  <si>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</si>
  <si>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</si>
  <si>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</si>
  <si>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</si>
  <si>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</si>
  <si>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</si>
  <si>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</si>
  <si>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</si>
  <si>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</si>
  <si>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</si>
  <si>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</si>
  <si>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</si>
  <si>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</si>
  <si>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</si>
  <si>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</si>
  <si>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</si>
  <si>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</si>
  <si>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</si>
  <si>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</si>
  <si>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</si>
  <si>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</si>
  <si>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</si>
  <si>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</si>
  <si>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</si>
  <si>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</si>
  <si>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</si>
  <si>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</si>
  <si>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</si>
  <si>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</si>
  <si>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</si>
  <si>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</si>
  <si>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</si>
  <si>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</si>
  <si>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</si>
  <si>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</si>
  <si>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</si>
  <si>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</si>
  <si>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</si>
  <si>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</si>
  <si>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</si>
  <si>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</si>
  <si>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</si>
  <si>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</si>
  <si>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</si>
  <si>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</si>
  <si>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</si>
  <si>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</si>
  <si>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</si>
  <si>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</si>
  <si>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</si>
  <si>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</si>
  <si>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</si>
  <si>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</si>
  <si>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</si>
  <si>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</si>
  <si>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</si>
  <si>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</si>
  <si>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</si>
  <si>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</si>
  <si>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</si>
  <si>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</si>
  <si>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</si>
  <si>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</si>
  <si>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</si>
  <si>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</si>
  <si>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</si>
  <si>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</si>
  <si>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</si>
  <si>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</si>
  <si>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</si>
  <si>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</si>
  <si>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</si>
  <si>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</si>
  <si>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</si>
  <si>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</si>
  <si>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</si>
  <si>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</si>
  <si>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</si>
  <si>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</si>
  <si>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</si>
  <si>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</si>
  <si>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</si>
  <si>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</si>
  <si>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</si>
  <si>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</si>
  <si>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</si>
  <si>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</si>
  <si>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</si>
  <si>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</si>
  <si>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</si>
  <si>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</si>
  <si>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</si>
  <si>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</si>
  <si>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</si>
  <si>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</si>
  <si>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</si>
  <si>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</si>
  <si>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</si>
  <si>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</si>
  <si>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</si>
  <si>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</si>
  <si>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</si>
  <si>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</si>
  <si>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</si>
  <si>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</si>
  <si>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</si>
  <si>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</si>
  <si>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</si>
  <si>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</si>
  <si>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</si>
  <si>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</si>
  <si>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</si>
  <si>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</si>
  <si>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</si>
  <si>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</si>
  <si>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</si>
  <si>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</si>
  <si>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</si>
  <si>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</si>
  <si>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</si>
  <si>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</si>
  <si>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</si>
  <si>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</si>
  <si>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</si>
  <si>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</si>
  <si>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</si>
  <si>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</si>
  <si>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</si>
  <si>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</si>
  <si>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</si>
  <si>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</si>
  <si>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</si>
  <si>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</si>
  <si>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</si>
  <si>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</si>
  <si>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</si>
  <si>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</si>
  <si>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</si>
  <si>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</si>
  <si>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</si>
  <si>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</si>
  <si>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</si>
  <si>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</si>
  <si>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</si>
  <si>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</si>
  <si>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</si>
  <si>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</si>
  <si>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</si>
  <si>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</si>
  <si>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</si>
  <si>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</si>
  <si>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</si>
  <si>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</si>
  <si>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</si>
  <si>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</si>
  <si>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</si>
  <si>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</si>
  <si>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</si>
  <si>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</si>
  <si>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</si>
  <si>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</si>
  <si>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</si>
  <si>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</si>
  <si>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</si>
  <si>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</si>
  <si>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</si>
  <si>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</si>
  <si>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</si>
  <si>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</si>
  <si>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</si>
  <si>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</si>
  <si>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</si>
  <si>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</si>
  <si>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</si>
  <si>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</si>
  <si>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</si>
  <si>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</si>
  <si>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</si>
  <si>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</si>
  <si>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</si>
  <si>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</si>
  <si>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</si>
  <si>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</si>
  <si>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</si>
  <si>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</si>
  <si>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</si>
  <si>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</si>
  <si>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</si>
  <si>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</si>
  <si>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</si>
  <si>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</si>
  <si>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</si>
  <si>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</si>
  <si>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</si>
  <si>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</si>
  <si>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</si>
  <si>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</si>
  <si>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</si>
  <si>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</si>
  <si>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</si>
  <si>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</si>
  <si>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</si>
  <si>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</si>
  <si>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</si>
  <si>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</si>
  <si>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</si>
  <si>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</si>
  <si>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</si>
  <si>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</si>
  <si>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</si>
  <si>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</si>
  <si>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</si>
  <si>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</si>
  <si>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</si>
  <si>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</si>
  <si>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</si>
  <si>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</si>
  <si>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</si>
  <si>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</si>
  <si>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</si>
  <si>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</si>
  <si>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</si>
  <si>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</si>
  <si>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</si>
  <si>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</si>
  <si>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</si>
  <si>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</si>
  <si>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</si>
  <si>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</si>
  <si>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</si>
  <si>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</si>
  <si>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</si>
  <si>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</si>
  <si>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</si>
  <si>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</si>
  <si>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</si>
  <si>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</si>
  <si>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</si>
  <si>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</si>
  <si>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</si>
  <si>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</si>
  <si>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</si>
  <si>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</si>
  <si>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</si>
  <si>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</si>
  <si>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</si>
  <si>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</si>
  <si>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</si>
  <si>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</si>
  <si>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</si>
  <si>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</si>
  <si>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</si>
  <si>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</si>
  <si>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</si>
  <si>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</si>
  <si>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</si>
  <si>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</si>
  <si>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</si>
  <si>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</si>
  <si>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</si>
  <si>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</si>
  <si>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</si>
  <si>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</si>
  <si>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</si>
  <si>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</si>
  <si>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</si>
  <si>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</si>
  <si>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</si>
  <si>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</si>
  <si>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</si>
  <si>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</si>
  <si>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</si>
  <si>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</si>
  <si>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</si>
  <si>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</si>
  <si>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</si>
  <si>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</si>
  <si>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</si>
  <si>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</si>
  <si>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</si>
  <si>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</si>
  <si>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</si>
  <si>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</si>
  <si>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</si>
  <si>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</si>
  <si>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</si>
  <si>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</si>
  <si>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</si>
  <si>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</si>
  <si>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</si>
  <si>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</si>
  <si>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</si>
  <si>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</si>
  <si>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</si>
  <si>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</si>
  <si>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</si>
  <si>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</si>
  <si>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</si>
  <si>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</si>
  <si>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</si>
  <si>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</si>
  <si>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</si>
  <si>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</si>
  <si>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</si>
  <si>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</si>
  <si>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</si>
  <si>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</si>
  <si>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</si>
  <si>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</si>
  <si>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</si>
  <si>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</si>
  <si>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</si>
  <si>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</si>
  <si>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</si>
  <si>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</si>
  <si>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</si>
  <si>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</si>
  <si>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</si>
  <si>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</si>
  <si>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</si>
  <si>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</si>
  <si>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</si>
  <si>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</si>
  <si>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</si>
  <si>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</si>
  <si>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</si>
  <si>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</si>
  <si>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</si>
  <si>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</si>
  <si>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</si>
  <si>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</si>
  <si>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</si>
  <si>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</si>
  <si>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</si>
  <si>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</si>
  <si>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</si>
  <si>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</si>
  <si>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</si>
  <si>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</si>
  <si>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</si>
  <si>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</si>
  <si>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</si>
  <si>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</si>
  <si>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</si>
  <si>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</si>
  <si>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</si>
  <si>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</si>
  <si>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</si>
  <si>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</si>
  <si>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</si>
  <si>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</si>
  <si>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</si>
  <si>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</si>
  <si>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</si>
  <si>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</si>
  <si>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</si>
  <si>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</si>
  <si>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</si>
  <si>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</si>
  <si>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</si>
  <si>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</si>
  <si>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</si>
  <si>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</si>
  <si>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</si>
  <si>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</si>
  <si>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</si>
  <si>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</si>
  <si>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</si>
  <si>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</si>
  <si>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</si>
  <si>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</si>
  <si>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</si>
  <si>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</si>
  <si>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</si>
  <si>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</si>
  <si>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</si>
  <si>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</si>
  <si>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</si>
  <si>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</si>
  <si>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</si>
  <si>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</si>
  <si>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</si>
  <si>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</si>
  <si>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</si>
  <si>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</si>
  <si>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</si>
  <si>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</si>
  <si>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</si>
  <si>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</si>
  <si>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</si>
  <si>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</si>
  <si>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</si>
  <si>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</si>
  <si>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</si>
  <si>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</si>
  <si>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</si>
  <si>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</si>
  <si>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</si>
  <si>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</si>
  <si>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</si>
  <si>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</si>
  <si>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</si>
  <si>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</si>
  <si>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</si>
  <si>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</si>
  <si>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</si>
  <si>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</si>
  <si>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</si>
  <si>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</si>
  <si>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</si>
  <si>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</si>
  <si>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</si>
  <si>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</si>
  <si>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</si>
  <si>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</si>
  <si>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</si>
  <si>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</si>
  <si>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</si>
  <si>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</si>
  <si>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</si>
  <si>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</si>
  <si>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</si>
  <si>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</si>
  <si>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</si>
  <si>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</si>
  <si>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</si>
  <si>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</si>
  <si>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</si>
  <si>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</si>
  <si>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</si>
  <si>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</si>
  <si>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</si>
  <si>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</si>
  <si>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</si>
  <si>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</si>
  <si>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</si>
  <si>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</si>
  <si>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</si>
  <si>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</si>
  <si>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</si>
  <si>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</si>
  <si>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</si>
  <si>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</si>
  <si>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</si>
  <si>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</si>
  <si>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</si>
  <si>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</si>
  <si>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</si>
  <si>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</si>
  <si>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</si>
  <si>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</si>
  <si>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</si>
  <si>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</si>
  <si>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</si>
  <si>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</si>
  <si>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</si>
  <si>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</si>
  <si>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</si>
  <si>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</si>
  <si>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</si>
  <si>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</si>
  <si>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</si>
  <si>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</si>
  <si>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</si>
  <si>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</si>
  <si>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</si>
  <si>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</si>
  <si>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</si>
  <si>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</si>
  <si>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</si>
  <si>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</si>
  <si>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</si>
  <si>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</si>
  <si>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</si>
  <si>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</si>
  <si>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</si>
  <si>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</si>
  <si>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</si>
  <si>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</si>
  <si>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</si>
  <si>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</si>
  <si>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</si>
  <si>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</si>
  <si>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</si>
  <si>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</si>
  <si>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</si>
  <si>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</si>
  <si>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</si>
  <si>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</si>
  <si>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</si>
  <si>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</si>
  <si>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</si>
  <si>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</si>
  <si>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</si>
  <si>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</si>
  <si>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</si>
  <si>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</si>
  <si>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</si>
  <si>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</si>
  <si>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</si>
  <si>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</si>
  <si>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</si>
  <si>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</si>
  <si>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</si>
  <si>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</si>
  <si>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</si>
  <si>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</si>
  <si>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</si>
  <si>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</si>
  <si>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</si>
  <si>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</si>
  <si>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</si>
  <si>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</si>
  <si>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</si>
  <si>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</si>
  <si>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</si>
  <si>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</si>
  <si>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</si>
  <si>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</si>
  <si>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</si>
  <si>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</si>
  <si>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</si>
  <si>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</si>
  <si>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</si>
  <si>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</si>
  <si>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</si>
  <si>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</si>
  <si>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</si>
  <si>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</si>
  <si>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</si>
  <si>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</si>
  <si>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</si>
  <si>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</si>
  <si>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</si>
  <si>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</si>
  <si>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</si>
  <si>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</si>
  <si>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</si>
  <si>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</si>
  <si>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</si>
  <si>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</si>
  <si>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</si>
  <si>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</si>
  <si>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</si>
  <si>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</si>
  <si>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</si>
  <si>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</si>
  <si>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</si>
  <si>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</si>
  <si>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</si>
  <si>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</si>
  <si>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</si>
  <si>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</si>
  <si>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</si>
  <si>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</si>
  <si>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</si>
  <si>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</si>
  <si>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</si>
  <si>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</si>
  <si>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</si>
  <si>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</si>
  <si>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</si>
  <si>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</si>
  <si>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</si>
  <si>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</si>
  <si>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</si>
  <si>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</si>
  <si>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</si>
  <si>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</si>
  <si>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</si>
  <si>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</si>
  <si>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</si>
  <si>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</si>
  <si>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</si>
  <si>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</si>
  <si>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</si>
  <si>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</si>
  <si>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</si>
  <si>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</si>
  <si>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</si>
  <si>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</si>
  <si>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</si>
  <si>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</si>
  <si>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</si>
  <si>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</si>
  <si>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</si>
  <si>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</si>
  <si>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</si>
  <si>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</si>
  <si>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</si>
  <si>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</si>
  <si>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</si>
  <si>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</si>
  <si>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</si>
  <si>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</si>
  <si>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</si>
  <si>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</si>
  <si>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</si>
  <si>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</si>
  <si>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</si>
  <si>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</si>
  <si>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</si>
  <si>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</si>
  <si>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</si>
  <si>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</si>
  <si>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</si>
  <si>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</si>
  <si>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</si>
  <si>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</si>
  <si>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</si>
  <si>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</si>
  <si>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</si>
  <si>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</si>
  <si>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</si>
  <si>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</si>
  <si>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</si>
  <si>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</si>
  <si>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</si>
  <si>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</si>
  <si>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</si>
  <si>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</si>
  <si>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</si>
  <si>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</si>
  <si>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</si>
  <si>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</si>
  <si>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</si>
  <si>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</si>
  <si>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</si>
  <si>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</si>
  <si>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</si>
  <si>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</si>
  <si>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</si>
  <si>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</si>
  <si>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</si>
  <si>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</si>
  <si>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</si>
  <si>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</si>
  <si>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</si>
  <si>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</si>
  <si>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</si>
  <si>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</si>
  <si>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</si>
  <si>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</si>
  <si>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</si>
  <si>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</si>
  <si>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</si>
  <si>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</si>
  <si>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</si>
  <si>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</si>
  <si>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</si>
  <si>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</si>
  <si>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</si>
  <si>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</si>
  <si>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</si>
  <si>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</si>
  <si>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</si>
  <si>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</si>
  <si>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</si>
  <si>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</si>
  <si>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</si>
  <si>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</si>
  <si>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</si>
  <si>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</si>
  <si>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</si>
  <si>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</si>
  <si>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</si>
  <si>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</si>
  <si>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</si>
  <si>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</si>
  <si>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</si>
  <si>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</si>
  <si>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</si>
  <si>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</si>
  <si>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</si>
  <si>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</si>
  <si>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</si>
  <si>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</si>
  <si>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</si>
  <si>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</si>
  <si>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</si>
  <si>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</si>
  <si>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</si>
  <si>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</si>
  <si>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</si>
  <si>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</si>
  <si>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</si>
  <si>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</si>
  <si>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</si>
  <si>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</si>
  <si>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</si>
  <si>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</si>
  <si>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</si>
  <si>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</si>
  <si>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</si>
  <si>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</si>
  <si>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</si>
  <si>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</si>
  <si>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</si>
  <si>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</si>
  <si>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</si>
  <si>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</si>
  <si>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</si>
  <si>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</si>
  <si>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</si>
  <si>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</si>
  <si>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</si>
  <si>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</si>
  <si>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</si>
  <si>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</si>
  <si>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</si>
  <si>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</si>
  <si>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</si>
  <si>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</si>
  <si>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</si>
  <si>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</si>
  <si>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</si>
  <si>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</si>
  <si>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</si>
  <si>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</si>
  <si>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</si>
  <si>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</si>
  <si>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</si>
  <si>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</si>
  <si>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</si>
  <si>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</si>
  <si>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</si>
  <si>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</si>
  <si>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</si>
  <si>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</si>
  <si>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</si>
  <si>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</si>
  <si>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</si>
  <si>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</si>
  <si>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</si>
  <si>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</si>
  <si>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</si>
  <si>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</si>
  <si>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</si>
  <si>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</si>
  <si>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</si>
  <si>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</si>
  <si>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</si>
  <si>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</si>
  <si>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</si>
  <si>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</si>
  <si>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</si>
  <si>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</si>
  <si>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</si>
  <si>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</si>
  <si>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</si>
  <si>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</si>
  <si>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</si>
  <si>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</si>
  <si>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</si>
  <si>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</si>
  <si>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</si>
  <si>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</si>
  <si>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</si>
  <si>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</si>
  <si>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</si>
  <si>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</si>
  <si>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</si>
  <si>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</si>
  <si>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</si>
  <si>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</si>
  <si>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</si>
  <si>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</si>
  <si>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</si>
  <si>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</si>
  <si>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</si>
  <si>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</si>
  <si>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</si>
  <si>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</si>
  <si>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</si>
  <si>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</si>
  <si>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</si>
  <si>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</si>
  <si>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</si>
  <si>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</si>
  <si>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</si>
  <si>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</si>
  <si>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</si>
  <si>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</si>
  <si>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</si>
  <si>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</si>
  <si>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</si>
  <si>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</si>
  <si>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</si>
  <si>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</si>
  <si>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</si>
  <si>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</si>
  <si>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</si>
  <si>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</si>
  <si>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</si>
  <si>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</si>
  <si>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</si>
  <si>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</si>
  <si>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</si>
  <si>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</si>
  <si>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</si>
  <si>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</si>
  <si>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</si>
  <si>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</si>
  <si>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</si>
  <si>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</si>
  <si>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</si>
  <si>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</si>
  <si>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</si>
  <si>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</si>
  <si>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</si>
  <si>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</si>
  <si>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</si>
  <si>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</si>
  <si>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</si>
  <si>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</si>
  <si>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</si>
  <si>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</si>
  <si>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</si>
  <si>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</si>
  <si>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</si>
  <si>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</si>
  <si>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</si>
  <si>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</si>
  <si>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</si>
  <si>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</si>
  <si>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</si>
  <si>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</si>
  <si>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</si>
  <si>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</si>
  <si>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</si>
  <si>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</si>
  <si>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</si>
  <si>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</si>
  <si>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</si>
  <si>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</si>
  <si>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</si>
  <si>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</si>
  <si>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</si>
  <si>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</si>
  <si>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</si>
  <si>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</si>
  <si>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</si>
  <si>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</si>
  <si>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</si>
  <si>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</si>
  <si>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</si>
  <si>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</si>
  <si>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</si>
  <si>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</si>
  <si>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</si>
  <si>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</si>
  <si>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</si>
  <si>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</si>
  <si>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</si>
  <si>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</si>
  <si>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</si>
  <si>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</si>
  <si>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</si>
  <si>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</si>
  <si>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</si>
  <si>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</si>
  <si>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</si>
  <si>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</si>
  <si>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</si>
  <si>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</si>
  <si>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</si>
  <si>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</si>
  <si>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</si>
  <si>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</si>
  <si>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</si>
  <si>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</si>
  <si>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</si>
  <si>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</si>
  <si>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</si>
  <si>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</si>
  <si>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</si>
  <si>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</si>
  <si>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</si>
  <si>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</si>
  <si>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</si>
  <si>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</si>
  <si>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</si>
  <si>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</si>
  <si>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</si>
  <si>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</si>
  <si>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</si>
  <si>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</si>
  <si>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</si>
  <si>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</si>
  <si>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</si>
  <si>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</si>
  <si>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</si>
  <si>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</si>
  <si>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</si>
  <si>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</si>
  <si>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</si>
  <si>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</si>
  <si>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</si>
  <si>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</si>
  <si>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</si>
  <si>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</si>
  <si>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</si>
  <si>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</si>
  <si>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</si>
  <si>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</si>
  <si>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</si>
  <si>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</si>
  <si>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</si>
  <si>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</si>
  <si>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</si>
  <si>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</si>
  <si>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</si>
  <si>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</si>
  <si>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</si>
  <si>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</si>
  <si>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</si>
  <si>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</si>
  <si>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</si>
  <si>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</si>
  <si>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</si>
  <si>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</si>
  <si>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</si>
  <si>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</si>
  <si>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</si>
  <si>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</si>
  <si>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</si>
  <si>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</si>
  <si>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</si>
  <si>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</si>
  <si>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</si>
  <si>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</si>
  <si>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</si>
  <si>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</si>
  <si>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</si>
  <si>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</si>
  <si>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</si>
  <si>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</si>
  <si>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</si>
  <si>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</si>
  <si>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</si>
  <si>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</si>
  <si>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</si>
  <si>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</si>
  <si>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</si>
  <si>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</si>
  <si>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</si>
  <si>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</si>
  <si>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</si>
  <si>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</si>
  <si>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</si>
  <si>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</si>
  <si>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</si>
  <si>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</si>
  <si>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</si>
  <si>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</si>
  <si>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</si>
  <si>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</si>
  <si>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</si>
  <si>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</si>
  <si>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</si>
  <si>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</si>
  <si>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</si>
  <si>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</si>
  <si>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</si>
  <si>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</si>
  <si>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</si>
  <si>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</si>
  <si>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</si>
  <si>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</si>
  <si>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</si>
  <si>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</si>
  <si>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</si>
  <si>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</si>
  <si>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</si>
  <si>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</si>
  <si>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</si>
  <si>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</si>
  <si>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</si>
  <si>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</si>
  <si>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</si>
  <si>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</si>
  <si>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</si>
  <si>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</si>
  <si>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</si>
  <si>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</si>
  <si>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</si>
  <si>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</si>
  <si>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</si>
  <si>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</si>
  <si>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</si>
  <si>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</si>
  <si>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</si>
  <si>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</si>
  <si>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</si>
  <si>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</si>
  <si>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</si>
  <si>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</si>
  <si>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</si>
  <si>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</si>
  <si>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</si>
  <si>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</si>
  <si>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</si>
  <si>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</si>
  <si>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</si>
  <si>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</si>
  <si>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</si>
  <si>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</si>
  <si>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</si>
  <si>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</si>
  <si>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</si>
  <si>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</si>
  <si>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</si>
  <si>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</si>
  <si>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</si>
  <si>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</si>
  <si>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</si>
  <si>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</si>
  <si>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</si>
  <si>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</si>
  <si>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</si>
  <si>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</si>
  <si>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</si>
  <si>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</si>
  <si>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</si>
  <si>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</si>
  <si>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</si>
  <si>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</si>
  <si>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</si>
  <si>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</si>
  <si>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</si>
  <si>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</si>
  <si>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</si>
  <si>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</si>
  <si>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</si>
  <si>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</si>
  <si>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</si>
  <si>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</si>
  <si>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</si>
  <si>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</si>
  <si>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</si>
  <si>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</si>
  <si>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</si>
  <si>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</si>
  <si>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</si>
  <si>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</si>
  <si>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</si>
  <si>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</si>
  <si>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</si>
  <si>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</si>
  <si>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</si>
  <si>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</si>
  <si>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</si>
  <si>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</si>
  <si>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</si>
  <si>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</si>
  <si>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</si>
  <si>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</si>
  <si>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</si>
  <si>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</si>
  <si>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</si>
  <si>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</si>
  <si>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</si>
  <si>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</si>
  <si>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</si>
  <si>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</si>
  <si>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</si>
  <si>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</si>
  <si>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</si>
  <si>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</si>
  <si>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</si>
  <si>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</si>
  <si>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</si>
  <si>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</si>
  <si>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</si>
  <si>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</si>
  <si>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</si>
  <si>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</si>
  <si>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</si>
  <si>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</si>
  <si>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</si>
  <si>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</si>
  <si>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</si>
  <si>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</si>
  <si>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</si>
  <si>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</si>
  <si>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</si>
  <si>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</si>
  <si>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</si>
  <si>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</si>
  <si>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</si>
  <si>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</si>
  <si>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</si>
  <si>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</si>
  <si>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</si>
  <si>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</si>
  <si>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</si>
  <si>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</si>
  <si>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</si>
  <si>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</si>
  <si>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</si>
  <si>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</si>
  <si>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</si>
  <si>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</si>
  <si>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</si>
  <si>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</si>
  <si>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</si>
  <si>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</si>
  <si>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</si>
  <si>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</si>
  <si>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</si>
  <si>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</si>
  <si>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</si>
  <si>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</si>
  <si>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</si>
  <si>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</si>
  <si>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</si>
  <si>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</si>
  <si>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</si>
  <si>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</si>
  <si>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</si>
  <si>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</si>
  <si>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</si>
  <si>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</si>
  <si>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</si>
  <si>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</si>
  <si>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</si>
  <si>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</si>
  <si>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</si>
  <si>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</si>
  <si>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</si>
  <si>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</si>
  <si>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</si>
  <si>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</si>
  <si>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</si>
  <si>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</si>
  <si>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</si>
  <si>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</si>
  <si>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</si>
  <si>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</si>
  <si>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</si>
  <si>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</si>
  <si>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</si>
  <si>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</si>
  <si>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</si>
  <si>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</si>
  <si>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</si>
  <si>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</si>
  <si>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</si>
  <si>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</si>
  <si>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</si>
  <si>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</si>
  <si>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</si>
  <si>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</si>
  <si>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</si>
  <si>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</si>
  <si>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</si>
  <si>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</si>
  <si>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</si>
  <si>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</si>
  <si>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</si>
  <si>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</si>
  <si>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</si>
  <si>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</si>
  <si>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</si>
  <si>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</si>
  <si>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</si>
  <si>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</si>
  <si>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</si>
  <si>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</si>
  <si>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</si>
  <si>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</si>
  <si>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</si>
  <si>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</si>
  <si>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</si>
  <si>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</si>
  <si>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</si>
  <si>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</si>
  <si>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</si>
  <si>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</si>
  <si>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</si>
  <si>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</si>
  <si>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</si>
  <si>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</si>
  <si>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</si>
  <si>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</si>
  <si>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</si>
  <si>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</si>
  <si>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</si>
  <si>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</si>
  <si>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</si>
  <si>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</si>
  <si>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</si>
  <si>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</si>
  <si>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</si>
  <si>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</si>
  <si>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</si>
  <si>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</si>
  <si>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</si>
  <si>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</si>
  <si>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</si>
  <si>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</si>
  <si>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</si>
  <si>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</si>
  <si>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</si>
  <si>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</si>
  <si>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</si>
  <si>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</si>
  <si>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</si>
  <si>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</si>
  <si>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</si>
  <si>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</si>
  <si>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</si>
  <si>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</si>
  <si>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</si>
  <si>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</si>
  <si>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</si>
  <si>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</si>
  <si>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</si>
  <si>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</si>
  <si>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</si>
  <si>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</si>
  <si>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</si>
  <si>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</si>
  <si>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</si>
  <si>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</si>
  <si>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</si>
  <si>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</si>
  <si>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</si>
  <si>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</si>
  <si>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</si>
  <si>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</si>
  <si>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</si>
  <si>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</si>
  <si>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</si>
  <si>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</si>
  <si>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</si>
  <si>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</si>
  <si>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</si>
  <si>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</si>
  <si>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</si>
  <si>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</si>
  <si>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</si>
  <si>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</si>
  <si>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</si>
  <si>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</si>
  <si>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</si>
  <si>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</si>
  <si>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</si>
  <si>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</si>
  <si>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</si>
  <si>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</si>
  <si>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</si>
  <si>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</si>
  <si>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</si>
  <si>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</si>
  <si>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</si>
  <si>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</si>
  <si>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</si>
  <si>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</si>
  <si>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</si>
  <si>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</si>
  <si>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</si>
  <si>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</si>
  <si>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</si>
  <si>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</si>
  <si>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</si>
  <si>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</si>
  <si>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</si>
  <si>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</si>
  <si>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</si>
  <si>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</si>
  <si>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</si>
  <si>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</si>
  <si>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</si>
  <si>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</si>
  <si>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</si>
  <si>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</si>
  <si>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</si>
  <si>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</si>
  <si>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</si>
  <si>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</si>
  <si>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</si>
  <si>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</si>
  <si>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</si>
  <si>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</si>
  <si>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</si>
  <si>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</si>
  <si>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</si>
  <si>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</si>
  <si>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</si>
  <si>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</si>
  <si>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</si>
  <si>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</si>
  <si>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</si>
  <si>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</si>
  <si>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</si>
  <si>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</si>
  <si>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</si>
  <si>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</si>
  <si>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</si>
  <si>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</si>
  <si>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</si>
  <si>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</si>
  <si>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</si>
  <si>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</si>
  <si>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</si>
  <si>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</si>
  <si>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</si>
  <si>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</si>
  <si>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</si>
  <si>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</si>
  <si>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</si>
  <si>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</si>
  <si>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</si>
  <si>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</si>
  <si>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</si>
  <si>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</si>
  <si>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</si>
  <si>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</si>
  <si>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</si>
  <si>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</si>
  <si>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</si>
  <si>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</si>
  <si>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</si>
  <si>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</si>
  <si>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</si>
  <si>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</si>
  <si>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</si>
  <si>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</si>
  <si>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</si>
  <si>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</si>
  <si>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</si>
  <si>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</si>
  <si>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</si>
  <si>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</si>
  <si>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</si>
  <si>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</si>
  <si>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</si>
  <si>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</si>
  <si>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</si>
  <si>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</si>
  <si>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</si>
  <si>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</si>
  <si>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</si>
  <si>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</si>
  <si>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</si>
  <si>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</si>
  <si>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</si>
  <si>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</si>
  <si>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</si>
  <si>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</si>
  <si>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</si>
  <si>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</si>
  <si>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</si>
  <si>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</si>
  <si>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</si>
  <si>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</si>
  <si>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</si>
  <si>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</si>
  <si>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</si>
  <si>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</si>
  <si>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</si>
  <si>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</si>
  <si>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</si>
  <si>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</si>
  <si>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</si>
  <si>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</si>
  <si>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</si>
  <si>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</si>
  <si>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</si>
  <si>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</si>
  <si>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</si>
  <si>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</si>
  <si>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</si>
  <si>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</si>
  <si>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</si>
  <si>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</si>
  <si>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</si>
  <si>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</si>
  <si>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</si>
  <si>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</si>
  <si>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</si>
  <si>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</si>
  <si>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</si>
  <si>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</si>
  <si>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</si>
  <si>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</si>
  <si>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</si>
  <si>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</si>
  <si>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</si>
  <si>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</si>
  <si>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</si>
  <si>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</si>
  <si>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</si>
  <si>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</si>
  <si>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</si>
  <si>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</si>
  <si>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</si>
  <si>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</si>
  <si>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</si>
  <si>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</si>
  <si>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</si>
  <si>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</si>
  <si>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</si>
  <si>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</si>
  <si>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</si>
  <si>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</si>
  <si>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</si>
  <si>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</si>
  <si>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</si>
  <si>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</si>
  <si>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</si>
  <si>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</si>
  <si>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</si>
  <si>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</si>
  <si>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</si>
  <si>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</si>
  <si>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</si>
  <si>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</si>
  <si>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</si>
  <si>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</si>
  <si>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</si>
  <si>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</si>
  <si>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</si>
  <si>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</si>
  <si>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</si>
  <si>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</si>
  <si>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</si>
  <si>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</si>
  <si>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</si>
  <si>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</si>
  <si>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</si>
  <si>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</si>
  <si>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</si>
  <si>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</si>
  <si>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</si>
  <si>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</si>
  <si>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</si>
  <si>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</si>
  <si>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</si>
  <si>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</si>
  <si>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</si>
  <si>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</si>
  <si>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</si>
  <si>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</si>
  <si>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</si>
  <si>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</si>
  <si>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</si>
  <si>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</si>
  <si>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</si>
  <si>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</si>
  <si>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</si>
  <si>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</si>
  <si>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</si>
  <si>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</si>
  <si>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</si>
  <si>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</si>
  <si>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</si>
  <si>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</si>
  <si>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</si>
  <si>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</si>
  <si>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</si>
  <si>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</si>
  <si>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</si>
  <si>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</si>
  <si>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</si>
  <si>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</si>
  <si>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</si>
  <si>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</si>
  <si>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</si>
  <si>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</si>
  <si>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</si>
  <si>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</si>
  <si>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</si>
  <si>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</si>
  <si>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</si>
  <si>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</si>
  <si>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</si>
  <si>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</si>
  <si>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</si>
  <si>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</si>
  <si>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</si>
  <si>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</si>
  <si>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</si>
  <si>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</si>
  <si>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</si>
  <si>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</si>
  <si>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</si>
  <si>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</si>
  <si>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</si>
  <si>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</si>
  <si>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</si>
  <si>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</si>
  <si>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</si>
  <si>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</si>
  <si>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</si>
  <si>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</si>
  <si>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</si>
  <si>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</si>
  <si>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</si>
  <si>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</si>
  <si>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</si>
  <si>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</si>
  <si>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</si>
  <si>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</si>
  <si>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</si>
  <si>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</si>
  <si>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</si>
  <si>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</si>
  <si>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</si>
  <si>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</si>
  <si>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</si>
  <si>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</si>
  <si>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</si>
  <si>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</si>
  <si>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</si>
  <si>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</si>
  <si>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</si>
  <si>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</si>
  <si>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</si>
  <si>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</si>
  <si>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</si>
  <si>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</si>
  <si>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</si>
  <si>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</si>
  <si>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</si>
  <si>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</si>
  <si>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</si>
  <si>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</si>
  <si>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</si>
  <si>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</si>
  <si>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</si>
  <si>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</si>
  <si>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</si>
  <si>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</si>
  <si>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</si>
  <si>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</si>
  <si>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</si>
  <si>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</si>
  <si>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</si>
  <si>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</si>
  <si>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</si>
  <si>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</si>
  <si>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</si>
  <si>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</si>
  <si>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</si>
  <si>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</si>
  <si>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</si>
  <si>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</si>
  <si>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</si>
  <si>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</si>
  <si>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</si>
  <si>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</si>
  <si>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</si>
  <si>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</si>
  <si>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</si>
  <si>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</si>
  <si>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</si>
  <si>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</si>
  <si>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</si>
  <si>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</si>
  <si>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</si>
  <si>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</si>
  <si>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</si>
  <si>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</si>
  <si>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</si>
  <si>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</si>
  <si>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</si>
  <si>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</si>
  <si>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</si>
  <si>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</si>
  <si>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</si>
  <si>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</si>
  <si>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</si>
  <si>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</si>
  <si>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</si>
  <si>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</si>
  <si>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</si>
  <si>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</si>
  <si>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</si>
  <si>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</si>
  <si>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</si>
  <si>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</si>
  <si>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</si>
  <si>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</si>
  <si>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</si>
  <si>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</si>
  <si>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</si>
  <si>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</si>
  <si>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</si>
  <si>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</si>
  <si>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</si>
  <si>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</si>
  <si>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</si>
  <si>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</si>
  <si>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</si>
  <si>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</si>
  <si>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</si>
  <si>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</si>
  <si>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</si>
  <si>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</si>
  <si>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</si>
  <si>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</si>
  <si>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</si>
  <si>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</si>
  <si>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</si>
  <si>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</si>
  <si>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</si>
  <si>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</si>
  <si>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</si>
  <si>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</si>
  <si>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</si>
  <si>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</si>
  <si>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</si>
  <si>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</si>
  <si>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</si>
  <si>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</si>
  <si>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</si>
  <si>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</si>
  <si>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</si>
  <si>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</si>
  <si>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</si>
  <si>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</si>
  <si>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</si>
  <si>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</si>
  <si>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</si>
  <si>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</si>
  <si>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</si>
  <si>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</si>
  <si>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</si>
  <si>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</si>
  <si>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</si>
  <si>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</si>
  <si>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</si>
  <si>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</si>
  <si>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</si>
  <si>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</si>
  <si>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</si>
  <si>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</si>
  <si>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</si>
  <si>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</si>
  <si>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</si>
  <si>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</si>
  <si>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</si>
  <si>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</si>
  <si>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</si>
  <si>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</si>
  <si>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</si>
  <si>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</si>
  <si>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</si>
  <si>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</si>
  <si>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</si>
  <si>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</si>
  <si>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</si>
  <si>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</si>
  <si>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</si>
  <si>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</si>
  <si>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</si>
  <si>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</si>
  <si>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</si>
  <si>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</si>
  <si>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</si>
  <si>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</si>
  <si>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</si>
  <si>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</si>
  <si>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</si>
  <si>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</si>
  <si>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</si>
  <si>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</si>
  <si>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</si>
  <si>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</si>
  <si>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</si>
  <si>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</si>
  <si>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</si>
  <si>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</si>
  <si>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</si>
  <si>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</si>
  <si>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</si>
  <si>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</si>
  <si>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</si>
  <si>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</si>
  <si>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</si>
  <si>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</si>
  <si>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</si>
  <si>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</si>
  <si>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</si>
  <si>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</si>
  <si>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</si>
  <si>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</si>
  <si>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</si>
  <si>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</si>
  <si>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</si>
  <si>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</si>
  <si>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</si>
  <si>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</si>
  <si>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</si>
  <si>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</si>
  <si>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</si>
  <si>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</si>
  <si>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</si>
  <si>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</si>
  <si>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</si>
  <si>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</si>
  <si>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</si>
  <si>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</si>
  <si>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</si>
  <si>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</si>
  <si>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</si>
  <si>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</si>
  <si>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</si>
  <si>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</si>
  <si>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</si>
  <si>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</si>
  <si>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</si>
  <si>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</si>
  <si>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</si>
  <si>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</si>
  <si>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</si>
  <si>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</si>
  <si>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</si>
  <si>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</si>
  <si>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</si>
  <si>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</si>
  <si>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</si>
  <si>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</si>
  <si>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</si>
  <si>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</si>
  <si>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</si>
  <si>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</si>
  <si>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</si>
  <si>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</si>
  <si>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</si>
  <si>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</si>
  <si>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</si>
  <si>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</si>
  <si>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</si>
  <si>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</si>
  <si>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</si>
  <si>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</si>
  <si>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</si>
  <si>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</si>
  <si>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</si>
  <si>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</si>
  <si>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</si>
  <si>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</si>
  <si>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</si>
  <si>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</si>
  <si>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</si>
  <si>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</si>
  <si>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</si>
  <si>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</si>
  <si>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</si>
  <si>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</si>
  <si>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</si>
  <si>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</si>
  <si>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</si>
  <si>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</si>
  <si>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</si>
  <si>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</si>
  <si>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</si>
  <si>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</si>
  <si>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</si>
  <si>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</si>
  <si>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</si>
  <si>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</si>
  <si>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</si>
  <si>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</si>
  <si>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</si>
  <si>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</si>
  <si>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</si>
  <si>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</si>
  <si>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</si>
  <si>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</si>
  <si>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</si>
  <si>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</si>
  <si>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</si>
  <si>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</si>
  <si>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</si>
  <si>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</si>
  <si>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</si>
  <si>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</si>
  <si>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</si>
  <si>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</si>
  <si>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</si>
  <si>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</si>
  <si>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</si>
  <si>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</si>
  <si>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</si>
  <si>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</si>
  <si>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</si>
  <si>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</si>
  <si>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</si>
  <si>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</si>
  <si>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</si>
  <si>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</si>
  <si>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</si>
  <si>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</si>
  <si>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</si>
  <si>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</si>
  <si>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</si>
  <si>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</si>
  <si>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</si>
  <si>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</si>
  <si>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</si>
  <si>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</si>
  <si>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</si>
  <si>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</si>
  <si>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</si>
  <si>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</si>
  <si>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</si>
  <si>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</si>
  <si>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</si>
  <si>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</si>
  <si>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</si>
  <si>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</si>
  <si>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</si>
  <si>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</si>
  <si>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</si>
  <si>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</si>
  <si>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</si>
  <si>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</si>
  <si>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</si>
  <si>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</si>
  <si>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</si>
  <si>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</si>
  <si>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</si>
  <si>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</si>
  <si>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</si>
  <si>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</si>
  <si>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</si>
  <si>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</si>
  <si>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</si>
  <si>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</si>
  <si>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</si>
  <si>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</si>
  <si>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</si>
  <si>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</si>
  <si>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</si>
  <si>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</si>
  <si>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</si>
  <si>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</si>
  <si>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</si>
  <si>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</si>
  <si>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</si>
  <si>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</si>
  <si>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</si>
  <si>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</si>
  <si>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</si>
  <si>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</si>
  <si>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</si>
  <si>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</si>
  <si>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</si>
  <si>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</si>
  <si>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</si>
  <si>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</si>
  <si>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</si>
  <si>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</si>
  <si>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</si>
  <si>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</si>
  <si>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</si>
  <si>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</si>
  <si>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</si>
  <si>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</si>
  <si>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</si>
  <si>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</si>
  <si>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</si>
  <si>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</si>
  <si>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</si>
  <si>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</si>
  <si>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</si>
  <si>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</si>
  <si>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</si>
  <si>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</si>
  <si>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</si>
  <si>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</si>
  <si>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</si>
  <si>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</si>
  <si>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</si>
  <si>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</si>
  <si>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</si>
  <si>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</si>
  <si>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</si>
  <si>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</si>
  <si>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</si>
  <si>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</si>
  <si>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</si>
  <si>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</si>
  <si>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</si>
  <si>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</si>
  <si>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</si>
  <si>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</si>
  <si>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</si>
  <si>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</si>
  <si>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</si>
  <si>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</si>
  <si>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</si>
  <si>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</si>
  <si>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</si>
  <si>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</si>
  <si>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</si>
  <si>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</si>
  <si>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</si>
  <si>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</si>
  <si>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</si>
  <si>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</si>
  <si>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</si>
  <si>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</si>
  <si>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</si>
  <si>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</si>
  <si>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</si>
  <si>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</si>
  <si>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</si>
  <si>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</si>
  <si>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</si>
  <si>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</si>
  <si>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</si>
  <si>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</si>
  <si>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</si>
  <si>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</si>
  <si>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</si>
  <si>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</si>
  <si>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</si>
  <si>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</si>
  <si>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</si>
  <si>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</si>
  <si>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</si>
  <si>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</si>
  <si>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</si>
  <si>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</si>
  <si>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</si>
  <si>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</si>
  <si>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</si>
  <si>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</si>
  <si>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</si>
  <si>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</si>
  <si>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</si>
  <si>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</si>
  <si>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</si>
  <si>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</si>
  <si>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</si>
  <si>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</si>
  <si>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</si>
  <si>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</si>
  <si>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</si>
  <si>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</si>
  <si>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</si>
  <si>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</si>
  <si>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</si>
  <si>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</si>
  <si>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</si>
  <si>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</si>
  <si>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</si>
  <si>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</si>
  <si>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</si>
  <si>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</si>
  <si>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</si>
  <si>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</si>
  <si>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</si>
  <si>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</si>
  <si>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</si>
  <si>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</si>
  <si>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</si>
  <si>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</si>
  <si>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</si>
  <si>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</si>
  <si>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</si>
  <si>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</si>
  <si>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</si>
  <si>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</si>
  <si>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</si>
  <si>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</si>
  <si>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</si>
  <si>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</si>
  <si>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</si>
  <si>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</si>
  <si>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</si>
  <si>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</si>
  <si>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</si>
  <si>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</si>
  <si>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</si>
  <si>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</si>
  <si>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</si>
  <si>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</si>
  <si>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</si>
  <si>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</si>
  <si>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</si>
  <si>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</si>
  <si>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</si>
  <si>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</si>
  <si>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</si>
  <si>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</si>
  <si>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</si>
  <si>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</si>
  <si>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</si>
  <si>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</si>
  <si>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</si>
  <si>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</si>
  <si>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</si>
  <si>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</si>
  <si>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</si>
  <si>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</si>
  <si>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</si>
  <si>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</si>
  <si>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</si>
  <si>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</si>
  <si>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</si>
  <si>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</si>
  <si>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</si>
  <si>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</si>
  <si>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</si>
  <si>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</si>
  <si>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</si>
  <si>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</si>
  <si>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</si>
  <si>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</si>
  <si>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</si>
  <si>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</si>
  <si>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</si>
  <si>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</si>
  <si>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</si>
  <si>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</si>
  <si>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</si>
  <si>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</si>
  <si>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</si>
  <si>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</si>
  <si>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</si>
  <si>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</si>
  <si>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</si>
  <si>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</si>
  <si>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</si>
  <si>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</si>
  <si>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</si>
  <si>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</si>
  <si>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</si>
  <si>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</si>
  <si>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</si>
  <si>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</si>
  <si>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</si>
  <si>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</si>
  <si>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</si>
  <si>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</si>
  <si>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</si>
  <si>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</si>
  <si>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</si>
  <si>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</si>
  <si>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</si>
  <si>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</si>
  <si>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</si>
  <si>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</si>
  <si>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</si>
  <si>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</si>
  <si>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</si>
  <si>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</si>
  <si>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</si>
  <si>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</si>
  <si>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</si>
  <si>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</si>
  <si>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</si>
  <si>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</si>
  <si>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</si>
  <si>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</si>
  <si>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</si>
  <si>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</si>
  <si>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</si>
  <si>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</si>
  <si>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</si>
  <si>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</si>
  <si>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</si>
  <si>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</si>
  <si>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</si>
  <si>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</si>
  <si>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</si>
  <si>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</si>
  <si>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</si>
  <si>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</si>
  <si>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</si>
  <si>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</si>
  <si>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</si>
  <si>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</si>
  <si>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</si>
  <si>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</si>
  <si>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</si>
  <si>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</si>
  <si>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</si>
  <si>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</si>
  <si>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</si>
  <si>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</si>
  <si>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</si>
  <si>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</si>
  <si>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</si>
  <si>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</si>
  <si>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</si>
  <si>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</si>
  <si>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</si>
  <si>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</si>
  <si>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</si>
  <si>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</si>
  <si>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</si>
  <si>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</si>
  <si>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</si>
  <si>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</si>
  <si>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</si>
  <si>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</si>
  <si>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</si>
  <si>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</si>
  <si>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</si>
  <si>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</si>
  <si>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</si>
  <si>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</si>
  <si>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</si>
  <si>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</si>
  <si>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</si>
  <si>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</si>
  <si>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</si>
  <si>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</si>
  <si>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</si>
  <si>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</si>
  <si>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</si>
  <si>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</si>
  <si>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</si>
  <si>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</si>
  <si>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</si>
  <si>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</si>
  <si>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</si>
  <si>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</si>
  <si>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</si>
  <si>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</si>
  <si>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</si>
  <si>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</si>
  <si>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</si>
  <si>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</si>
  <si>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</si>
  <si>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</si>
  <si>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</si>
  <si>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</si>
  <si>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</si>
  <si>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</si>
  <si>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</si>
  <si>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</si>
  <si>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</si>
  <si>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</si>
  <si>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</si>
  <si>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</si>
  <si>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</si>
  <si>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</si>
  <si>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</si>
  <si>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</si>
  <si>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</si>
  <si>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</si>
  <si>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</si>
  <si>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</si>
  <si>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</si>
  <si>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</si>
  <si>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</si>
  <si>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</si>
  <si>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</si>
  <si>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</si>
  <si>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</si>
  <si>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</si>
  <si>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</si>
  <si>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</si>
  <si>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</si>
  <si>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</si>
  <si>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</si>
  <si>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</si>
  <si>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</si>
  <si>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</si>
  <si>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</si>
  <si>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</si>
  <si>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</si>
  <si>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</si>
  <si>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</si>
  <si>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</si>
  <si>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</si>
  <si>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</si>
  <si>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</si>
  <si>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</si>
  <si>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</si>
  <si>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</si>
  <si>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</si>
  <si>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</si>
  <si>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</si>
  <si>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</si>
  <si>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</si>
  <si>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</si>
  <si>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</si>
  <si>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</si>
  <si>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</si>
  <si>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</si>
  <si>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</si>
  <si>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</si>
  <si>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</si>
  <si>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</si>
  <si>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</si>
  <si>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</si>
  <si>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</si>
  <si>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</si>
  <si>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</si>
  <si>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</si>
  <si>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</si>
  <si>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</si>
  <si>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</si>
  <si>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</si>
  <si>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</si>
  <si>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</si>
  <si>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</si>
  <si>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</si>
  <si>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</si>
  <si>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</si>
  <si>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</si>
  <si>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</si>
  <si>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</si>
  <si>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</si>
  <si>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</si>
  <si>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</si>
  <si>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</si>
  <si>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</si>
  <si>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</si>
  <si>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</si>
  <si>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</si>
  <si>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</si>
  <si>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</si>
  <si>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</si>
  <si>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</si>
  <si>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</si>
  <si>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</si>
  <si>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</si>
  <si>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</si>
  <si>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</si>
  <si>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</si>
  <si>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</si>
  <si>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</si>
  <si>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</si>
  <si>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</si>
  <si>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</si>
  <si>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</si>
  <si>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</si>
  <si>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</si>
  <si>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</si>
  <si>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</si>
  <si>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</si>
  <si>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</si>
  <si>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</si>
  <si>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</si>
  <si>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</si>
  <si>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</si>
  <si>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</si>
  <si>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</si>
  <si>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</si>
  <si>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</si>
  <si>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</si>
  <si>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</si>
  <si>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</si>
  <si>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</si>
  <si>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</si>
  <si>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</si>
  <si>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</si>
  <si>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</si>
  <si>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</si>
  <si>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</si>
  <si>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</si>
  <si>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</si>
  <si>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</si>
  <si>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</si>
  <si>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</si>
  <si>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</si>
  <si>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</si>
  <si>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</si>
  <si>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</si>
  <si>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</si>
  <si>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</si>
  <si>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</si>
  <si>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</si>
  <si>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</si>
  <si>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</si>
  <si>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</si>
  <si>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</si>
  <si>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</si>
  <si>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</si>
  <si>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</si>
  <si>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</si>
  <si>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</si>
  <si>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</si>
  <si>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</si>
  <si>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</si>
  <si>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</si>
  <si>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</si>
  <si>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</si>
  <si>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</si>
  <si>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</si>
  <si>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</si>
  <si>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</si>
  <si>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</si>
  <si>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</si>
  <si>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</si>
  <si>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</si>
  <si>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</si>
  <si>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</si>
  <si>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</si>
  <si>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</si>
  <si>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</si>
  <si>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</si>
  <si>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</si>
  <si>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</si>
  <si>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</si>
  <si>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</si>
  <si>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</si>
  <si>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</si>
  <si>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</si>
  <si>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</si>
  <si>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</si>
  <si>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</si>
  <si>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</si>
  <si>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</si>
  <si>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</si>
  <si>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</si>
  <si>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</si>
  <si>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</si>
  <si>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</si>
  <si>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</si>
  <si>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</si>
  <si>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</si>
  <si>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</si>
  <si>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</si>
  <si>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</si>
  <si>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</si>
  <si>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</si>
  <si>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</si>
  <si>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</si>
  <si>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</si>
  <si>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</si>
  <si>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</si>
  <si>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</si>
  <si>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</si>
  <si>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</si>
  <si>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</si>
  <si>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</si>
  <si>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</si>
  <si>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</si>
  <si>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</si>
  <si>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</si>
  <si>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</si>
  <si>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</si>
  <si>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</si>
  <si>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</si>
  <si>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</si>
  <si>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</si>
  <si>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</si>
  <si>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</si>
  <si>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</si>
  <si>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</si>
  <si>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</si>
  <si>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</si>
  <si>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</si>
  <si>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</si>
  <si>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</si>
  <si>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</si>
  <si>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</si>
  <si>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</si>
  <si>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</si>
  <si>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</si>
  <si>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</si>
  <si>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</si>
  <si>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</si>
  <si>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</si>
  <si>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</si>
  <si>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</si>
  <si>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</si>
  <si>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</si>
  <si>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</si>
  <si>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</si>
  <si>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</si>
  <si>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</si>
  <si>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</si>
  <si>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</si>
  <si>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</si>
  <si>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</si>
  <si>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</si>
  <si>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</si>
  <si>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</si>
  <si>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</si>
  <si>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</si>
  <si>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</si>
  <si>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</si>
  <si>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</si>
  <si>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</si>
  <si>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</si>
  <si>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</si>
  <si>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</si>
  <si>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</si>
  <si>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</si>
  <si>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</si>
  <si>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</si>
  <si>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</si>
  <si>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</si>
  <si>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</si>
  <si>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</si>
  <si>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</si>
  <si>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</si>
  <si>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</si>
  <si>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</si>
  <si>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</si>
  <si>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</si>
  <si>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</si>
  <si>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</si>
  <si>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</si>
  <si>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</si>
  <si>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</si>
  <si>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</si>
  <si>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</si>
  <si>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</si>
  <si>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</si>
  <si>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</si>
  <si>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</si>
  <si>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</si>
  <si>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</si>
  <si>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</si>
  <si>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</si>
  <si>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</si>
  <si>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</si>
  <si>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</si>
  <si>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</si>
  <si>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</si>
  <si>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</si>
  <si>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</si>
  <si>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</si>
  <si>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</si>
  <si>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</si>
  <si>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</si>
  <si>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</si>
  <si>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</si>
  <si>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</si>
  <si>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</si>
  <si>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</si>
  <si>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</si>
  <si>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</si>
  <si>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</si>
  <si>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</si>
  <si>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</si>
  <si>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</si>
  <si>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</si>
  <si>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</si>
  <si>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</si>
  <si>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</si>
  <si>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</si>
  <si>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</si>
  <si>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</si>
  <si>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</si>
  <si>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</si>
  <si>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</si>
  <si>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</si>
  <si>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</si>
  <si>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</si>
  <si>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</si>
  <si>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</si>
  <si>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</si>
  <si>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</si>
  <si>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</si>
  <si>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</si>
  <si>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</si>
  <si>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</si>
  <si>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</si>
  <si>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</si>
  <si>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</si>
  <si>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</si>
  <si>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</si>
  <si>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</si>
  <si>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</si>
  <si>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</si>
  <si>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</si>
  <si>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</si>
  <si>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</si>
  <si>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</si>
  <si>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</si>
  <si>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</si>
  <si>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</si>
  <si>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</si>
  <si>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</si>
  <si>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</si>
  <si>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</si>
  <si>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</si>
  <si>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</si>
  <si>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</si>
  <si>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</si>
  <si>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</si>
  <si>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</si>
  <si>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</si>
  <si>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</si>
  <si>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</si>
  <si>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</si>
  <si>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</si>
  <si>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</si>
  <si>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</si>
  <si>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</si>
  <si>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</si>
  <si>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</si>
  <si>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</si>
  <si>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</si>
  <si>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</si>
  <si>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</si>
  <si>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</si>
  <si>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</si>
  <si>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</si>
  <si>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</si>
  <si>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</si>
  <si>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</si>
  <si>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</si>
  <si>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</si>
  <si>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</si>
  <si>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</si>
  <si>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</si>
  <si>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</si>
  <si>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</si>
  <si>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</si>
  <si>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</si>
  <si>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</si>
  <si>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</si>
  <si>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</si>
  <si>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</si>
  <si>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</si>
  <si>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</si>
  <si>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</si>
  <si>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</si>
  <si>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</si>
  <si>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</si>
  <si>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</si>
  <si>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</si>
  <si>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</si>
  <si>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</si>
  <si>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</si>
  <si>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</si>
  <si>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</si>
  <si>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</si>
  <si>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</si>
  <si>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</si>
  <si>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</si>
  <si>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</si>
  <si>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</si>
  <si>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</si>
  <si>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</si>
  <si>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</si>
  <si>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</si>
  <si>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</si>
  <si>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</si>
  <si>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</si>
  <si>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</si>
  <si>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</si>
  <si>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</si>
  <si>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</si>
  <si>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</si>
  <si>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</si>
  <si>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</si>
  <si>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</si>
  <si>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</si>
  <si>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</si>
  <si>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</si>
  <si>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</si>
  <si>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</si>
  <si>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</si>
  <si>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</si>
  <si>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</si>
  <si>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</si>
  <si>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</si>
  <si>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</si>
  <si>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</si>
  <si>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</si>
  <si>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</si>
  <si>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</si>
  <si>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</si>
  <si>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</si>
  <si>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</si>
  <si>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</si>
  <si>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</si>
  <si>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</si>
  <si>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</si>
  <si>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</si>
  <si>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</si>
  <si>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</si>
  <si>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</si>
  <si>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</si>
  <si>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</si>
  <si>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</si>
  <si>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</si>
  <si>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</si>
  <si>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</si>
  <si>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</si>
  <si>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</si>
  <si>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</si>
  <si>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</si>
  <si>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</si>
  <si>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</si>
  <si>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</si>
  <si>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</si>
  <si>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</si>
  <si>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</si>
  <si>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</si>
  <si>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</si>
  <si>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</si>
  <si>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</si>
  <si>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</si>
  <si>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</si>
  <si>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</si>
  <si>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</si>
  <si>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</si>
  <si>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</si>
  <si>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</si>
  <si>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</si>
  <si>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</si>
  <si>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</si>
  <si>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</si>
  <si>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</si>
  <si>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</si>
  <si>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</si>
  <si>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</si>
  <si>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</si>
  <si>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</si>
  <si>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</si>
  <si>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</si>
  <si>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</si>
  <si>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</si>
  <si>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</si>
  <si>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</si>
  <si>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</si>
  <si>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</si>
  <si>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</si>
  <si>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</si>
  <si>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</si>
  <si>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</si>
  <si>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</si>
  <si>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</si>
  <si>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</si>
  <si>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</si>
  <si>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</si>
  <si>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</si>
  <si>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</si>
  <si>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</si>
  <si>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</si>
  <si>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</si>
  <si>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</si>
  <si>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</si>
  <si>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</si>
  <si>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</si>
  <si>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</si>
  <si>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</si>
  <si>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</si>
  <si>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</si>
  <si>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</si>
  <si>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</si>
  <si>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</si>
  <si>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</si>
  <si>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</si>
  <si>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</si>
  <si>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</si>
  <si>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</si>
  <si>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</si>
  <si>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</si>
  <si>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</si>
  <si>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</si>
  <si>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</si>
  <si>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</si>
  <si>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</si>
  <si>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</si>
  <si>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</si>
  <si>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</si>
  <si>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</si>
  <si>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</si>
  <si>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</si>
  <si>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</si>
  <si>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</si>
  <si>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</si>
  <si>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</si>
  <si>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</si>
  <si>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</si>
  <si>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</si>
  <si>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</si>
  <si>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</si>
  <si>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</si>
  <si>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</si>
  <si>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</si>
  <si>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</si>
  <si>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</si>
  <si>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</si>
  <si>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</si>
  <si>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</si>
  <si>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</si>
  <si>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</si>
  <si>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</si>
  <si>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</si>
  <si>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</si>
  <si>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</si>
  <si>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</si>
  <si>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</si>
  <si>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</si>
  <si>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</si>
  <si>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</si>
  <si>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</si>
  <si>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</si>
  <si>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</si>
  <si>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</si>
  <si>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</si>
  <si>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</si>
  <si>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</si>
  <si>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</si>
  <si>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</si>
  <si>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</si>
  <si>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</si>
  <si>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</si>
  <si>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</si>
  <si>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</si>
  <si>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</si>
  <si>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</si>
  <si>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</si>
  <si>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</si>
  <si>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</si>
  <si>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</si>
  <si>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</si>
  <si>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</si>
  <si>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</si>
  <si>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</si>
  <si>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</si>
  <si>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</si>
  <si>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</si>
  <si>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</si>
  <si>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</si>
  <si>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</si>
  <si>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</si>
  <si>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</si>
  <si>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</si>
  <si>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</si>
  <si>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</si>
  <si>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</si>
  <si>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</si>
  <si>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</si>
  <si>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</si>
  <si>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</si>
  <si>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</si>
  <si>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</si>
  <si>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</si>
  <si>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</si>
  <si>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</si>
  <si>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</si>
  <si>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</si>
  <si>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</si>
  <si>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</si>
  <si>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</si>
  <si>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</si>
  <si>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</si>
  <si>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</si>
  <si>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</si>
  <si>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</si>
  <si>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</si>
  <si>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</si>
  <si>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</si>
  <si>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</si>
  <si>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</si>
  <si>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</si>
  <si>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</si>
  <si>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</si>
  <si>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</si>
  <si>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</si>
  <si>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</si>
  <si>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</si>
  <si>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</si>
  <si>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</si>
  <si>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</si>
  <si>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</si>
  <si>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</si>
  <si>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</si>
  <si>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</si>
  <si>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</si>
  <si>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</si>
  <si>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</si>
  <si>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</si>
  <si>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</si>
  <si>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</si>
  <si>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</si>
  <si>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</si>
  <si>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</si>
  <si>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</si>
  <si>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</si>
  <si>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</si>
  <si>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</si>
  <si>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</si>
  <si>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</si>
  <si>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</si>
  <si>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</si>
  <si>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</si>
  <si>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</si>
  <si>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</si>
  <si>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</si>
  <si>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</si>
  <si>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</si>
  <si>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</si>
  <si>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</si>
  <si>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</si>
  <si>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</si>
  <si>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</si>
  <si>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</si>
  <si>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</si>
  <si>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</si>
  <si>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</si>
  <si>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</si>
  <si>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</si>
  <si>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</si>
  <si>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</si>
  <si>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</si>
  <si>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</si>
  <si>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</si>
  <si>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</si>
  <si>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</si>
  <si>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</si>
  <si>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</si>
  <si>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</si>
  <si>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</si>
  <si>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</si>
  <si>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</si>
  <si>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</si>
  <si>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</si>
  <si>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</si>
  <si>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</si>
  <si>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</si>
  <si>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</si>
  <si>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</si>
  <si>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</si>
  <si>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</si>
  <si>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</si>
  <si>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</si>
  <si>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</si>
  <si>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</si>
  <si>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</si>
  <si>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</si>
  <si>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</si>
  <si>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</si>
  <si>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</si>
  <si>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</si>
  <si>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</si>
  <si>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</si>
  <si>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</si>
  <si>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</si>
  <si>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</si>
  <si>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</si>
  <si>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</si>
  <si>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</si>
  <si>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</si>
  <si>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</si>
  <si>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</si>
  <si>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</si>
  <si>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</si>
  <si>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</si>
  <si>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</si>
  <si>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</si>
  <si>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</si>
  <si>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</si>
  <si>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</si>
  <si>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</si>
  <si>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</si>
  <si>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</si>
  <si>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</si>
  <si>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</si>
  <si>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</si>
  <si>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</si>
  <si>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</si>
  <si>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</si>
  <si>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</si>
  <si>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</si>
  <si>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</si>
  <si>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</si>
  <si>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</si>
  <si>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</si>
  <si>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</si>
  <si>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</si>
  <si>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</si>
  <si>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</si>
  <si>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</si>
  <si>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</si>
  <si>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</si>
  <si>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</si>
  <si>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</si>
  <si>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</si>
  <si>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</si>
  <si>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</si>
  <si>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</si>
  <si>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</si>
  <si>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</si>
  <si>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</si>
  <si>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</si>
  <si>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</si>
  <si>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</si>
  <si>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</si>
  <si>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</si>
  <si>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</si>
  <si>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</si>
  <si>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</si>
  <si>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</si>
  <si>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</si>
  <si>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</si>
  <si>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</si>
  <si>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</si>
  <si>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</si>
  <si>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</si>
  <si>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</si>
  <si>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</si>
  <si>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</si>
  <si>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</si>
  <si>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</si>
  <si>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</si>
  <si>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</si>
  <si>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</si>
  <si>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</si>
  <si>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</si>
  <si>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</si>
  <si>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</si>
  <si>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</si>
  <si>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</si>
  <si>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</si>
  <si>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</si>
  <si>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</si>
  <si>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</si>
  <si>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</si>
  <si>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</si>
  <si>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</si>
  <si>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</si>
  <si>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</si>
  <si>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</si>
  <si>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</si>
  <si>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</si>
  <si>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</si>
  <si>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</si>
  <si>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</si>
  <si>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</si>
  <si>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</si>
  <si>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</si>
  <si>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</si>
  <si>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</si>
  <si>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</si>
  <si>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</si>
  <si>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</si>
  <si>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</si>
  <si>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</si>
  <si>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</si>
  <si>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</si>
  <si>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</si>
  <si>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</si>
  <si>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</si>
  <si>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</si>
  <si>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</si>
  <si>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</si>
  <si>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</si>
  <si>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</si>
  <si>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</si>
  <si>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</si>
  <si>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</si>
  <si>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</si>
  <si>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</si>
  <si>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</si>
  <si>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</si>
  <si>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</si>
  <si>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</si>
  <si>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</si>
  <si>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</si>
  <si>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</si>
  <si>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</si>
  <si>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</si>
  <si>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</si>
  <si>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</si>
  <si>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</si>
  <si>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</si>
  <si>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</si>
  <si>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</si>
  <si>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</si>
  <si>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</si>
  <si>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</si>
  <si>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</si>
  <si>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</si>
  <si>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</si>
  <si>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</si>
  <si>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</si>
  <si>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</si>
  <si>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</si>
  <si>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</si>
  <si>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</si>
  <si>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</si>
  <si>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</si>
  <si>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</si>
  <si>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</si>
  <si>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</si>
  <si>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</si>
  <si>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</si>
  <si>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</si>
  <si>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</si>
  <si>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</si>
  <si>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</si>
  <si>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</si>
  <si>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</si>
  <si>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</si>
  <si>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</si>
  <si>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</si>
  <si>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</si>
  <si>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</si>
  <si>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</si>
  <si>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</si>
  <si>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</si>
  <si>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</si>
  <si>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</si>
  <si>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</si>
  <si>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</si>
  <si>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</si>
  <si>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</si>
  <si>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</si>
  <si>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</si>
  <si>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</si>
  <si>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</si>
  <si>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</si>
  <si>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</si>
  <si>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</si>
  <si>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</si>
  <si>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</si>
  <si>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</si>
  <si>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</si>
  <si>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</si>
  <si>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</si>
  <si>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</si>
  <si>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</si>
  <si>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</si>
  <si>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</si>
  <si>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</si>
  <si>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</si>
  <si>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</si>
  <si>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</si>
  <si>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</si>
  <si>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</si>
  <si>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</si>
  <si>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</si>
  <si>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</si>
  <si>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</si>
  <si>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</si>
  <si>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</si>
  <si>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</si>
  <si>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</si>
  <si>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</si>
  <si>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</si>
  <si>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</si>
  <si>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</si>
  <si>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</si>
  <si>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</si>
  <si>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</si>
  <si>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</si>
  <si>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</si>
  <si>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</si>
  <si>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</si>
  <si>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</si>
  <si>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</si>
  <si>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</si>
  <si>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</si>
  <si>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</si>
  <si>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</si>
  <si>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</si>
  <si>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</si>
  <si>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</si>
  <si>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</si>
  <si>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</si>
  <si>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</si>
  <si>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</si>
  <si>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</si>
  <si>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</si>
  <si>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</si>
  <si>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</si>
  <si>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</si>
  <si>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</si>
  <si>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</si>
  <si>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</si>
  <si>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</si>
  <si>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</si>
  <si>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</si>
  <si>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</si>
  <si>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</si>
  <si>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</si>
  <si>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</si>
  <si>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</si>
  <si>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</si>
  <si>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</si>
  <si>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</si>
  <si>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</si>
  <si>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</si>
  <si>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</si>
  <si>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</si>
  <si>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</si>
  <si>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</si>
  <si>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</si>
  <si>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</si>
  <si>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</si>
  <si>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</si>
  <si>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</si>
  <si>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</si>
  <si>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</si>
  <si>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</si>
  <si>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</si>
  <si>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</si>
  <si>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</si>
  <si>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</si>
  <si>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</si>
  <si>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</si>
  <si>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</si>
  <si>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</si>
  <si>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</si>
  <si>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</si>
  <si>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</si>
  <si>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</si>
  <si>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</si>
  <si>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</si>
  <si>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</si>
  <si>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</si>
  <si>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</si>
  <si>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</si>
  <si>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</si>
  <si>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</si>
  <si>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</si>
  <si>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</si>
  <si>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</si>
  <si>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</si>
  <si>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</si>
  <si>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</si>
  <si>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</si>
  <si>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</si>
  <si>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</si>
  <si>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</si>
  <si>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</si>
  <si>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</si>
  <si>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</si>
  <si>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</si>
  <si>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</si>
  <si>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</si>
  <si>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</si>
  <si>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</si>
  <si>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</si>
  <si>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</si>
  <si>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</si>
  <si>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</si>
  <si>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</si>
  <si>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</si>
  <si>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</si>
  <si>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</si>
  <si>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</si>
  <si>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</si>
  <si>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</si>
  <si>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</si>
  <si>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</si>
  <si>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</si>
  <si>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</si>
  <si>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</si>
  <si>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</si>
  <si>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</si>
  <si>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</si>
  <si>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</si>
  <si>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</si>
  <si>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</si>
  <si>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</si>
  <si>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</si>
  <si>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</si>
  <si>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</si>
  <si>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</si>
  <si>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</si>
  <si>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</si>
  <si>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</si>
  <si>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</si>
  <si>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</si>
  <si>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</si>
  <si>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</si>
  <si>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</si>
  <si>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</si>
  <si>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</si>
  <si>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</si>
  <si>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</si>
  <si>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</si>
  <si>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</si>
  <si>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</si>
  <si>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</si>
  <si>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</si>
  <si>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</si>
  <si>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</si>
  <si>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</si>
  <si>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</si>
  <si>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</si>
  <si>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</si>
  <si>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</si>
  <si>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</si>
  <si>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</si>
  <si>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</si>
  <si>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</si>
  <si>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</si>
  <si>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</si>
  <si>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</si>
  <si>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</si>
  <si>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</si>
  <si>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</si>
  <si>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</si>
  <si>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</si>
  <si>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</si>
  <si>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</si>
  <si>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</si>
  <si>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</si>
  <si>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</si>
  <si>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</si>
  <si>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</si>
  <si>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</si>
  <si>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</si>
  <si>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</si>
  <si>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</si>
  <si>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</si>
  <si>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</si>
  <si>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</si>
  <si>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</si>
  <si>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</si>
  <si>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</si>
  <si>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</si>
  <si>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</si>
  <si>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</si>
  <si>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</si>
  <si>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</si>
  <si>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</si>
  <si>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</si>
  <si>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</si>
  <si>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</si>
  <si>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</si>
  <si>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</si>
  <si>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</si>
  <si>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</si>
  <si>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</si>
  <si>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</si>
  <si>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</si>
  <si>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</si>
  <si>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</si>
  <si>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</si>
  <si>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</si>
  <si>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</si>
  <si>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</si>
  <si>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</si>
  <si>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</si>
  <si>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</si>
  <si>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</si>
  <si>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</si>
  <si>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</si>
  <si>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</si>
  <si>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</si>
  <si>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</si>
  <si>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</si>
  <si>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</si>
  <si>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</si>
  <si>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</si>
  <si>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</si>
  <si>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</si>
  <si>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</si>
  <si>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</si>
  <si>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</si>
  <si>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</si>
  <si>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</si>
  <si>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</si>
  <si>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</si>
  <si>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</si>
  <si>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</si>
  <si>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</si>
  <si>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</si>
  <si>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</si>
  <si>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</si>
  <si>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</si>
  <si>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</si>
  <si>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</si>
  <si>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</si>
  <si>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</si>
  <si>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</si>
  <si>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</si>
  <si>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</si>
  <si>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</si>
  <si>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</si>
  <si>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</si>
  <si>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</si>
  <si>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</si>
  <si>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</si>
  <si>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</si>
  <si>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</si>
  <si>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</si>
  <si>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</si>
  <si>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</si>
  <si>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</si>
  <si>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</si>
  <si>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</si>
  <si>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</si>
  <si>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</si>
  <si>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</si>
  <si>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</si>
  <si>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</si>
  <si>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</si>
  <si>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</si>
  <si>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</si>
  <si>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</si>
  <si>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</si>
  <si>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</si>
  <si>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</si>
  <si>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</si>
  <si>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</si>
  <si>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</si>
  <si>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</si>
  <si>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</si>
  <si>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</si>
  <si>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</si>
  <si>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</si>
  <si>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</si>
  <si>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</si>
  <si>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</si>
  <si>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</si>
  <si>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</si>
  <si>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</si>
  <si>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</si>
  <si>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</si>
  <si>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</si>
  <si>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</si>
  <si>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</si>
  <si>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</si>
  <si>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</si>
  <si>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</si>
  <si>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</si>
  <si>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</si>
  <si>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</si>
  <si>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</si>
  <si>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</si>
  <si>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</si>
  <si>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</si>
  <si>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</si>
  <si>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</si>
  <si>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</si>
  <si>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</si>
  <si>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</si>
  <si>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</si>
  <si>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</si>
  <si>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</si>
  <si>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</si>
  <si>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</si>
  <si>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</si>
  <si>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</si>
  <si>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</si>
  <si>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</si>
  <si>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</si>
  <si>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</si>
  <si>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</si>
  <si>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</si>
  <si>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</si>
  <si>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</si>
  <si>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</si>
  <si>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</si>
  <si>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</si>
  <si>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</si>
  <si>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</si>
  <si>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</si>
  <si>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</si>
  <si>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</si>
  <si>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</si>
  <si>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</si>
  <si>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</si>
  <si>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</si>
  <si>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</si>
  <si>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</si>
  <si>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</si>
  <si>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</si>
  <si>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</si>
  <si>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</si>
  <si>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</si>
  <si>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</si>
  <si>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</si>
  <si>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</si>
  <si>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</si>
  <si>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</si>
  <si>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</si>
  <si>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</si>
  <si>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</si>
  <si>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</si>
  <si>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</si>
  <si>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</si>
  <si>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</si>
  <si>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</si>
  <si>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</si>
  <si>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</si>
  <si>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</si>
  <si>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</si>
  <si>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</si>
  <si>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</si>
  <si>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</si>
  <si>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</si>
  <si>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</si>
  <si>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</si>
  <si>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</si>
  <si>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</si>
  <si>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</si>
  <si>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</si>
  <si>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</si>
  <si>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</si>
  <si>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</si>
  <si>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</si>
  <si>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</si>
  <si>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</si>
  <si>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</si>
  <si>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</si>
  <si>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</si>
  <si>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</si>
  <si>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</si>
  <si>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</si>
  <si>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</si>
  <si>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</si>
  <si>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</si>
  <si>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</si>
  <si>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</si>
  <si>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</si>
  <si>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</si>
  <si>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</si>
  <si>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</si>
  <si>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</si>
  <si>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</si>
  <si>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</si>
  <si>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</si>
  <si>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</si>
  <si>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</si>
  <si>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</si>
  <si>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</si>
  <si>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</si>
  <si>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</si>
  <si>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</si>
  <si>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</si>
  <si>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</si>
  <si>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</si>
  <si>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</si>
  <si>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</si>
  <si>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</si>
  <si>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</si>
  <si>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</si>
  <si>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</si>
  <si>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</si>
  <si>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</si>
  <si>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</si>
  <si>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</si>
  <si>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</si>
  <si>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</si>
  <si>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</si>
  <si>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</si>
  <si>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</si>
  <si>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</si>
  <si>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</si>
  <si>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</si>
  <si>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</si>
  <si>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</si>
  <si>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</si>
  <si>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</si>
  <si>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</si>
  <si>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</si>
  <si>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</si>
  <si>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</si>
  <si>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</si>
  <si>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</si>
  <si>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</si>
  <si>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</si>
  <si>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</si>
  <si>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</si>
  <si>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</si>
  <si>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</si>
  <si>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</si>
  <si>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</si>
  <si>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</si>
  <si>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</si>
  <si>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</si>
  <si>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</si>
  <si>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</si>
  <si>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</si>
  <si>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</si>
  <si>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</si>
  <si>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</si>
  <si>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</si>
  <si>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</si>
  <si>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</si>
  <si>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</si>
  <si>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</si>
  <si>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</si>
  <si>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</si>
  <si>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</si>
  <si>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</si>
  <si>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</si>
  <si>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</si>
  <si>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</si>
  <si>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</si>
  <si>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</si>
  <si>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</si>
  <si>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</si>
  <si>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</si>
  <si>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</si>
  <si>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</si>
  <si>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</si>
  <si>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</si>
  <si>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</si>
  <si>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</si>
  <si>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</si>
  <si>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</si>
  <si>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</si>
  <si>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</si>
  <si>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</si>
  <si>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</si>
  <si>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</si>
  <si>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</si>
  <si>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</si>
  <si>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</si>
  <si>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</si>
  <si>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</si>
  <si>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</si>
  <si>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</si>
  <si>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</si>
  <si>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</si>
  <si>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</si>
  <si>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</si>
  <si>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</si>
  <si>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</si>
  <si>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</si>
  <si>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</si>
  <si>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</si>
  <si>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</si>
  <si>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</si>
  <si>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</si>
  <si>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</si>
  <si>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</si>
  <si>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</si>
  <si>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</si>
  <si>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</si>
  <si>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</si>
  <si>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</si>
  <si>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</si>
  <si>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</si>
  <si>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</si>
  <si>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</si>
  <si>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</si>
  <si>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</si>
  <si>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</si>
  <si>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</si>
  <si>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</si>
  <si>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</si>
  <si>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</si>
  <si>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</si>
  <si>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</si>
  <si>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</si>
  <si>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</si>
  <si>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</si>
  <si>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</si>
  <si>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</si>
  <si>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</si>
  <si>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</si>
  <si>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</si>
  <si>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</si>
  <si>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</si>
  <si>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</si>
  <si>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</si>
  <si>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</si>
  <si>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</si>
  <si>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</si>
  <si>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</si>
  <si>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</si>
  <si>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</si>
  <si>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</si>
  <si>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</si>
  <si>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</si>
  <si>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</si>
  <si>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</si>
  <si>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</si>
  <si>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</si>
  <si>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</si>
  <si>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</si>
  <si>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</si>
  <si>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</si>
  <si>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</si>
  <si>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</si>
  <si>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</si>
  <si>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</si>
  <si>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</si>
  <si>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</si>
  <si>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</si>
  <si>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</si>
  <si>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</si>
  <si>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</si>
  <si>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</si>
  <si>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</si>
  <si>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</si>
  <si>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</si>
  <si>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</si>
  <si>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</si>
  <si>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</si>
  <si>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</si>
  <si>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</si>
  <si>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</si>
  <si>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</si>
  <si>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</si>
  <si>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</si>
  <si>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</si>
  <si>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</si>
  <si>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</si>
  <si>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</si>
  <si>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</si>
  <si>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</si>
  <si>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</si>
  <si>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</si>
  <si>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</si>
  <si>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</si>
  <si>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</si>
  <si>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</si>
  <si>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</si>
  <si>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</si>
  <si>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</si>
  <si>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</si>
  <si>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</si>
  <si>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</si>
  <si>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</si>
  <si>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</si>
  <si>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</si>
  <si>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</si>
  <si>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</si>
  <si>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</si>
  <si>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</si>
  <si>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</si>
  <si>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</si>
  <si>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</si>
  <si>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</si>
  <si>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</si>
  <si>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</si>
  <si>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</si>
  <si>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</si>
  <si>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</si>
  <si>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</si>
  <si>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</si>
  <si>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</si>
  <si>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</si>
  <si>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</si>
  <si>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</si>
  <si>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</si>
  <si>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</si>
  <si>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</si>
  <si>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</si>
  <si>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</si>
  <si>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</si>
  <si>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</si>
  <si>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</si>
  <si>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</si>
  <si>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</si>
  <si>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</si>
  <si>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</si>
  <si>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</si>
  <si>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</si>
  <si>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</si>
  <si>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</si>
  <si>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</si>
  <si>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</si>
  <si>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</si>
  <si>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</si>
  <si>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</si>
  <si>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</si>
  <si>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</si>
  <si>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</si>
  <si>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</si>
  <si>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</si>
  <si>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</si>
  <si>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</si>
  <si>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</si>
  <si>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</si>
  <si>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</si>
  <si>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</si>
  <si>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</si>
  <si>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</si>
  <si>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</si>
  <si>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</si>
  <si>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</si>
  <si>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</si>
  <si>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</si>
  <si>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</si>
  <si>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</si>
  <si>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</si>
  <si>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</si>
  <si>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</si>
  <si>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</si>
  <si>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</si>
  <si>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</si>
  <si>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</si>
  <si>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</si>
  <si>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</si>
  <si>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</si>
  <si>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</si>
  <si>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</si>
  <si>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</si>
  <si>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</si>
  <si>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</si>
  <si>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</si>
  <si>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</si>
  <si>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</si>
  <si>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</si>
  <si>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</si>
  <si>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</si>
  <si>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</si>
  <si>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</si>
  <si>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</si>
  <si>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</si>
  <si>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</si>
  <si>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</si>
  <si>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</si>
  <si>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</si>
  <si>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</si>
  <si>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</si>
  <si>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</si>
  <si>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</si>
  <si>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</si>
  <si>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</si>
  <si>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</si>
  <si>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</si>
  <si>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</si>
  <si>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</si>
  <si>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</si>
  <si>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</si>
  <si>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</si>
  <si>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</si>
  <si>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</si>
  <si>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</si>
  <si>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</si>
  <si>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</si>
  <si>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</si>
  <si>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</si>
  <si>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</si>
  <si>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</si>
  <si>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</si>
  <si>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</si>
  <si>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</si>
  <si>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</si>
  <si>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</si>
  <si>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</si>
  <si>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</si>
  <si>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</si>
  <si>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</si>
  <si>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</si>
  <si>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</si>
  <si>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</si>
  <si>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</si>
  <si>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</si>
  <si>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</si>
  <si>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</si>
  <si>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</si>
  <si>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</si>
  <si>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</si>
  <si>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</si>
  <si>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</si>
  <si>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</si>
  <si>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</si>
  <si>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</si>
  <si>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</si>
  <si>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</si>
  <si>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</si>
  <si>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</si>
  <si>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</si>
  <si>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</si>
  <si>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</si>
  <si>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</si>
  <si>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</si>
  <si>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</si>
  <si>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</si>
  <si>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</si>
  <si>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</si>
  <si>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</si>
  <si>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</si>
  <si>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</si>
  <si>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</si>
  <si>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</si>
  <si>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</si>
  <si>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</si>
  <si>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</si>
  <si>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</si>
  <si>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</si>
  <si>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</si>
  <si>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</si>
  <si>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</si>
  <si>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</si>
  <si>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</si>
  <si>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</si>
  <si>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</si>
  <si>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</si>
  <si>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</si>
  <si>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</si>
  <si>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</si>
  <si>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</si>
  <si>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</si>
  <si>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</si>
  <si>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</si>
  <si>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</si>
  <si>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</si>
  <si>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</si>
  <si>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</si>
  <si>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</si>
  <si>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</si>
  <si>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</si>
  <si>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</si>
  <si>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</si>
  <si>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</si>
  <si>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</si>
  <si>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</si>
  <si>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</si>
  <si>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</si>
  <si>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</si>
  <si>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</si>
  <si>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</si>
  <si>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</si>
  <si>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</si>
  <si>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</si>
  <si>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</si>
  <si>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</si>
  <si>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</si>
  <si>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</si>
  <si>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</si>
  <si>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</si>
  <si>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</si>
  <si>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</si>
  <si>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</si>
  <si>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</si>
  <si>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</si>
  <si>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</si>
  <si>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</si>
  <si>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</si>
  <si>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</si>
  <si>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</si>
  <si>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</si>
  <si>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</si>
  <si>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</si>
  <si>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</si>
  <si>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</si>
  <si>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</si>
  <si>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</si>
  <si>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</si>
  <si>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</si>
  <si>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</si>
  <si>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</si>
  <si>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</si>
  <si>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</si>
  <si>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</si>
  <si>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</si>
  <si>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</si>
  <si>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</si>
  <si>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</si>
  <si>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</si>
  <si>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</si>
  <si>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</si>
  <si>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</si>
  <si>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</si>
  <si>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</si>
  <si>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</si>
  <si>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</si>
  <si>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</si>
  <si>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</si>
  <si>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</si>
  <si>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</si>
  <si>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</si>
  <si>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</si>
  <si>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</si>
  <si>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</si>
  <si>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</si>
  <si>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</si>
  <si>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</si>
  <si>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</si>
  <si>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</si>
  <si>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</si>
  <si>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</si>
  <si>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</si>
  <si>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</si>
  <si>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</si>
  <si>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</si>
  <si>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</si>
  <si>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</si>
  <si>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</si>
  <si>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</si>
  <si>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</si>
  <si>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</si>
  <si>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</si>
  <si>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</si>
  <si>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</si>
  <si>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</si>
  <si>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</si>
  <si>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</si>
  <si>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</si>
  <si>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</si>
  <si>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</si>
  <si>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</si>
  <si>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</si>
  <si>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</si>
  <si>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</si>
  <si>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</si>
  <si>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</si>
  <si>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</si>
  <si>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</si>
  <si>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</si>
  <si>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</si>
  <si>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</si>
  <si>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</si>
  <si>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</si>
  <si>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</si>
  <si>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</si>
  <si>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</si>
  <si>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</si>
  <si>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</si>
  <si>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</si>
  <si>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</si>
  <si>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</si>
  <si>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</si>
  <si>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</si>
  <si>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</si>
  <si>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</si>
  <si>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</si>
  <si>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</si>
  <si>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</si>
  <si>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</si>
  <si>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</si>
  <si>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</si>
  <si>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</si>
  <si>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</si>
  <si>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</si>
  <si>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</si>
  <si>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</si>
  <si>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</si>
  <si>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</si>
  <si>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</si>
  <si>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</si>
  <si>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</si>
  <si>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</si>
  <si>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</si>
  <si>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</si>
  <si>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</si>
  <si>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</si>
  <si>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</si>
  <si>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</si>
  <si>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</si>
  <si>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</si>
  <si>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</si>
  <si>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</si>
  <si>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</si>
  <si>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</si>
  <si>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</si>
  <si>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</si>
  <si>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</si>
  <si>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</si>
  <si>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</si>
  <si>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</si>
  <si>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</si>
  <si>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</si>
  <si>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</si>
  <si>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</si>
  <si>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</si>
  <si>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</si>
  <si>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</si>
  <si>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</si>
  <si>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</si>
  <si>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</si>
  <si>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</si>
  <si>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</si>
  <si>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</si>
  <si>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</si>
  <si>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</si>
  <si>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</si>
  <si>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</si>
  <si>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</si>
  <si>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</si>
  <si>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</si>
  <si>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</si>
  <si>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</si>
  <si>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</si>
  <si>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</si>
  <si>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</si>
  <si>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</si>
  <si>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</si>
  <si>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</si>
  <si>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</si>
  <si>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</si>
  <si>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</si>
  <si>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</si>
  <si>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</si>
  <si>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</si>
  <si>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</si>
  <si>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</si>
  <si>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</si>
  <si>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</si>
  <si>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</si>
  <si>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</si>
  <si>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</si>
  <si>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</si>
  <si>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</si>
  <si>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</si>
  <si>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</si>
  <si>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</si>
  <si>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</si>
  <si>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</si>
  <si>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</si>
  <si>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</si>
  <si>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</si>
  <si>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</si>
  <si>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</si>
  <si>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</si>
  <si>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</si>
  <si>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</si>
  <si>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</si>
  <si>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</si>
  <si>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</si>
  <si>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</si>
  <si>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</si>
  <si>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</si>
  <si>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</si>
  <si>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</si>
  <si>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</si>
  <si>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</si>
  <si>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</si>
  <si>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</si>
  <si>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</si>
  <si>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</si>
  <si>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</si>
  <si>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</si>
  <si>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</si>
  <si>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</si>
  <si>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</si>
  <si>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</si>
  <si>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</si>
  <si>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</si>
  <si>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</si>
  <si>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</si>
  <si>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</si>
  <si>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</si>
  <si>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</si>
  <si>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</si>
  <si>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</si>
  <si>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</si>
  <si>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</si>
  <si>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</si>
  <si>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</si>
  <si>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</si>
  <si>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</si>
  <si>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</si>
  <si>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</si>
  <si>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</si>
  <si>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</si>
  <si>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</si>
  <si>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</si>
  <si>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</si>
  <si>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</si>
  <si>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</si>
  <si>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</si>
  <si>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</si>
  <si>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</si>
  <si>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</si>
  <si>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</si>
  <si>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</si>
  <si>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</si>
  <si>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</si>
  <si>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</si>
  <si>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</si>
  <si>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</si>
  <si>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</si>
  <si>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</si>
  <si>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</si>
  <si>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</si>
  <si>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</si>
  <si>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</si>
  <si>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</si>
  <si>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</si>
  <si>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</si>
  <si>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</si>
  <si>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</si>
  <si>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</si>
  <si>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</si>
  <si>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</si>
  <si>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</si>
  <si>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</si>
  <si>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</si>
  <si>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</si>
  <si>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</si>
  <si>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</si>
  <si>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</si>
  <si>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</si>
  <si>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</si>
  <si>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</si>
  <si>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</si>
  <si>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</si>
  <si>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</si>
  <si>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</si>
  <si>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</si>
  <si>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</si>
  <si>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</si>
  <si>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</si>
  <si>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</si>
  <si>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</si>
  <si>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</si>
  <si>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</si>
  <si>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</si>
  <si>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</si>
  <si>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</si>
  <si>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</si>
  <si>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</si>
  <si>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</si>
  <si>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</si>
  <si>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</si>
  <si>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</si>
  <si>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</si>
  <si>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</si>
  <si>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</si>
  <si>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</si>
  <si>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</si>
  <si>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</si>
  <si>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</si>
  <si>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</si>
  <si>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</si>
  <si>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</si>
  <si>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</si>
  <si>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</si>
  <si>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</si>
  <si>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</si>
  <si>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</si>
  <si>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</si>
  <si>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</si>
  <si>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</si>
  <si>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</si>
  <si>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</si>
  <si>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</si>
  <si>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</si>
  <si>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</si>
  <si>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</si>
  <si>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</si>
  <si>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</si>
  <si>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</si>
  <si>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</si>
  <si>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</si>
  <si>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</si>
  <si>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</si>
  <si>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</si>
  <si>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</si>
  <si>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</si>
  <si>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</si>
  <si>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</si>
  <si>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</si>
  <si>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</si>
  <si>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</si>
  <si>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</si>
  <si>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</si>
  <si>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</si>
  <si>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</si>
  <si>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</si>
  <si>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</si>
  <si>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</si>
  <si>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</si>
  <si>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</si>
  <si>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</si>
  <si>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</si>
  <si>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</si>
  <si>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</si>
  <si>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</si>
  <si>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</si>
  <si>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</si>
  <si>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</si>
  <si>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</si>
  <si>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</si>
  <si>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</si>
  <si>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</si>
  <si>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</si>
  <si>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</si>
  <si>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</si>
  <si>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</si>
  <si>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</si>
  <si>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</si>
  <si>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</si>
  <si>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</si>
  <si>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</si>
  <si>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</si>
  <si>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</si>
  <si>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</si>
  <si>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</si>
  <si>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</si>
  <si>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</si>
  <si>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</si>
  <si>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</si>
  <si>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</si>
  <si>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</si>
  <si>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</si>
  <si>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</si>
  <si>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</si>
  <si>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</si>
  <si>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</si>
  <si>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</si>
  <si>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</si>
  <si>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</si>
  <si>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</si>
  <si>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</si>
  <si>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</si>
  <si>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</si>
  <si>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</si>
  <si>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</si>
  <si>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</si>
  <si>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</si>
  <si>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</si>
  <si>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</si>
  <si>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</si>
  <si>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</si>
  <si>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</si>
  <si>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</si>
  <si>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</si>
  <si>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</si>
  <si>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</si>
  <si>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</si>
  <si>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</si>
  <si>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</si>
  <si>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</si>
  <si>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</si>
  <si>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</si>
  <si>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</si>
  <si>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</si>
  <si>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</si>
  <si>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</si>
  <si>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</si>
  <si>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</si>
  <si>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</si>
  <si>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</si>
  <si>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</si>
  <si>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</si>
  <si>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</si>
  <si>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</si>
  <si>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</si>
  <si>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</si>
  <si>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</si>
  <si>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</si>
  <si>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</si>
  <si>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</si>
  <si>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</si>
  <si>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</si>
  <si>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</si>
  <si>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</si>
  <si>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</si>
  <si>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</si>
  <si>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</si>
  <si>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</si>
  <si>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</si>
  <si>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</si>
  <si>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</si>
  <si>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</si>
  <si>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</si>
  <si>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</si>
  <si>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</si>
  <si>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</si>
  <si>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</si>
  <si>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</si>
  <si>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</si>
  <si>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</si>
  <si>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</si>
  <si>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</si>
  <si>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</si>
  <si>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</si>
  <si>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</si>
  <si>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</si>
  <si>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</si>
  <si>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</si>
  <si>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</si>
  <si>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</si>
  <si>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</si>
  <si>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</si>
  <si>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</si>
  <si>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</si>
  <si>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</si>
  <si>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</si>
  <si>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</si>
  <si>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</si>
  <si>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</si>
  <si>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</si>
  <si>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</si>
  <si>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</si>
  <si>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</si>
  <si>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</si>
  <si>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</si>
  <si>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</si>
  <si>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</si>
  <si>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</si>
  <si>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</si>
  <si>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</si>
  <si>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</si>
  <si>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</si>
  <si>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</si>
  <si>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</si>
  <si>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</si>
  <si>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</si>
  <si>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</si>
  <si>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</si>
  <si>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</si>
  <si>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</si>
  <si>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</si>
  <si>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</si>
  <si>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</si>
  <si>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</si>
  <si>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</si>
  <si>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</si>
  <si>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</si>
  <si>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</si>
  <si>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</si>
  <si>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</si>
  <si>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</si>
  <si>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</si>
  <si>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</si>
  <si>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</si>
  <si>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</si>
  <si>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</si>
  <si>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</si>
  <si>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</si>
  <si>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</si>
  <si>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</si>
  <si>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</si>
  <si>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</si>
  <si>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</si>
  <si>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</si>
  <si>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</si>
  <si>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</si>
  <si>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</si>
  <si>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</si>
  <si>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</si>
  <si>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</si>
  <si>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</si>
  <si>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</si>
  <si>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</si>
  <si>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</si>
  <si>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</si>
  <si>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</si>
  <si>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</si>
  <si>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</si>
  <si>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</si>
  <si>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</si>
  <si>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</si>
  <si>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</si>
  <si>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</si>
  <si>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</si>
  <si>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</si>
  <si>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</si>
  <si>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</si>
  <si>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</si>
  <si>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</si>
  <si>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</si>
  <si>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</si>
  <si>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</si>
  <si>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</si>
  <si>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</si>
  <si>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</si>
  <si>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</si>
  <si>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</si>
  <si>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</si>
  <si>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</si>
  <si>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</si>
  <si>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</si>
  <si>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</si>
  <si>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</si>
  <si>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</si>
  <si>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</si>
  <si>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</si>
  <si>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</si>
  <si>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</si>
  <si>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</si>
  <si>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</si>
  <si>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</si>
  <si>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</si>
  <si>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</si>
  <si>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</si>
  <si>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</si>
  <si>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</si>
  <si>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</si>
  <si>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</si>
  <si>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</si>
  <si>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</si>
  <si>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</si>
  <si>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</si>
  <si>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</si>
  <si>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</si>
  <si>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</si>
  <si>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</si>
  <si>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</si>
  <si>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</si>
  <si>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</si>
  <si>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</si>
  <si>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</si>
  <si>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</si>
  <si>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</si>
  <si>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</si>
  <si>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</si>
  <si>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</si>
  <si>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</si>
  <si>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</si>
  <si>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</si>
  <si>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</si>
  <si>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</si>
  <si>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</si>
  <si>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</si>
  <si>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</si>
  <si>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</si>
  <si>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</si>
  <si>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</si>
  <si>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</si>
  <si>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</si>
  <si>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</si>
  <si>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</si>
  <si>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</si>
  <si>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</si>
  <si>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</si>
  <si>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</si>
  <si>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</si>
  <si>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</si>
  <si>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</si>
  <si>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</si>
  <si>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</si>
  <si>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</si>
  <si>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</si>
  <si>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</si>
  <si>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</si>
  <si>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</si>
  <si>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</si>
  <si>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</si>
  <si>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</si>
  <si>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</si>
  <si>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</si>
  <si>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</si>
  <si>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</si>
  <si>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</si>
  <si>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</si>
  <si>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</si>
  <si>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</si>
  <si>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</si>
  <si>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</si>
  <si>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</si>
  <si>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</si>
  <si>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</si>
  <si>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</si>
  <si>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</si>
  <si>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</si>
  <si>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</si>
  <si>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</si>
  <si>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</si>
  <si>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</si>
  <si>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</si>
  <si>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</si>
  <si>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</si>
  <si>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</si>
  <si>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</si>
  <si>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</si>
  <si>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</si>
  <si>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</si>
  <si>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</si>
  <si>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</si>
  <si>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</si>
  <si>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</si>
  <si>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</si>
  <si>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</si>
  <si>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</si>
  <si>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</si>
  <si>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</si>
  <si>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</si>
  <si>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</si>
  <si>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</si>
  <si>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</si>
  <si>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</si>
  <si>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</si>
  <si>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</si>
  <si>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</si>
  <si>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</si>
  <si>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</si>
  <si>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</si>
  <si>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</si>
  <si>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</si>
  <si>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</si>
  <si>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</si>
  <si>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</si>
  <si>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</si>
  <si>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</si>
  <si>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</si>
  <si>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</si>
  <si>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</si>
  <si>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</si>
  <si>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</si>
  <si>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</si>
  <si>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</si>
  <si>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</si>
  <si>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</si>
  <si>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</si>
  <si>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</si>
  <si>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</si>
  <si>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</si>
  <si>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</si>
  <si>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</si>
  <si>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</si>
  <si>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</si>
  <si>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</si>
  <si>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</si>
  <si>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</si>
  <si>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</si>
  <si>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</si>
  <si>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</si>
  <si>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</si>
  <si>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</si>
  <si>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</si>
  <si>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</si>
  <si>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</si>
  <si>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</si>
  <si>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</si>
  <si>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</si>
  <si>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</si>
  <si>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</si>
  <si>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</si>
  <si>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</si>
  <si>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</si>
  <si>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</si>
  <si>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</si>
  <si>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</si>
  <si>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</si>
  <si>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</si>
  <si>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</si>
  <si>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</si>
  <si>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</si>
  <si>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</si>
  <si>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</si>
  <si>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</si>
  <si>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</si>
  <si>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</si>
  <si>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</si>
  <si>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</si>
  <si>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</si>
  <si>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</si>
  <si>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</si>
  <si>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</si>
  <si>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</si>
  <si>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</si>
  <si>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</si>
  <si>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</si>
  <si>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</si>
  <si>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</si>
  <si>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</si>
  <si>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</si>
  <si>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</si>
  <si>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</si>
  <si>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</si>
  <si>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</si>
  <si>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</si>
  <si>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</si>
  <si>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</si>
  <si>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</si>
  <si>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</si>
  <si>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</si>
  <si>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</si>
  <si>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</si>
  <si>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</si>
  <si>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</si>
  <si>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</si>
  <si>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</si>
  <si>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</si>
  <si>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</si>
  <si>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</si>
  <si>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</si>
  <si>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</si>
  <si>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</si>
  <si>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</si>
  <si>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</si>
  <si>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</si>
  <si>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</si>
  <si>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</si>
  <si>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</si>
  <si>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</si>
  <si>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</si>
  <si>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</si>
  <si>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</si>
  <si>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</si>
  <si>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</si>
  <si>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</si>
  <si>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</si>
  <si>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</si>
  <si>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</si>
  <si>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</si>
  <si>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</si>
  <si>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</si>
  <si>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</si>
  <si>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</si>
  <si>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</si>
  <si>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</si>
  <si>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</si>
  <si>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</si>
  <si>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</si>
  <si>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</si>
  <si>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</si>
  <si>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</si>
  <si>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</si>
  <si>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</si>
  <si>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</si>
  <si>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</si>
  <si>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</si>
  <si>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</si>
  <si>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</si>
  <si>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</si>
  <si>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</si>
  <si>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</si>
  <si>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</si>
  <si>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</si>
  <si>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</si>
  <si>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</si>
  <si>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</si>
  <si>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</si>
  <si>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</si>
  <si>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</si>
  <si>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</si>
  <si>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</si>
  <si>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</si>
  <si>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</si>
  <si>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</si>
  <si>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</si>
  <si>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</si>
  <si>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</si>
  <si>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</si>
  <si>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</si>
  <si>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</si>
  <si>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</si>
  <si>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</si>
  <si>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</si>
  <si>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</si>
  <si>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</si>
  <si>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</si>
  <si>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</si>
  <si>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</si>
  <si>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</si>
  <si>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</si>
  <si>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</si>
  <si>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</si>
  <si>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</si>
  <si>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</si>
  <si>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</si>
  <si>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</si>
  <si>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</si>
  <si>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</si>
  <si>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</si>
  <si>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</si>
  <si>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</si>
  <si>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</si>
  <si>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</si>
  <si>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</si>
  <si>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</si>
  <si>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</si>
  <si>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</si>
  <si>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</si>
  <si>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</si>
  <si>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</si>
  <si>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</si>
  <si>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</si>
  <si>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</si>
  <si>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</si>
  <si>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</si>
  <si>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</si>
  <si>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</si>
  <si>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</si>
  <si>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</si>
  <si>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</si>
  <si>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</si>
  <si>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</si>
  <si>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</si>
  <si>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</si>
  <si>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</si>
  <si>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</si>
  <si>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</si>
  <si>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</si>
  <si>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</si>
  <si>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</si>
  <si>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</si>
  <si>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</si>
  <si>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</si>
  <si>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</si>
  <si>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</si>
  <si>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</si>
  <si>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</si>
  <si>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</si>
  <si>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</si>
  <si>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</si>
  <si>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</si>
  <si>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</si>
  <si>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</si>
  <si>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</si>
  <si>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</si>
  <si>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</si>
  <si>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</si>
  <si>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</si>
  <si>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</si>
  <si>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</si>
  <si>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</si>
  <si>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</si>
  <si>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</si>
  <si>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</si>
  <si>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</si>
  <si>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</si>
  <si>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</si>
  <si>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</si>
  <si>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</si>
  <si>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</si>
  <si>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</si>
  <si>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</si>
  <si>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</si>
  <si>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</si>
  <si>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</si>
  <si>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</si>
  <si>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</si>
  <si>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</si>
  <si>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</si>
  <si>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</si>
  <si>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</si>
  <si>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</si>
  <si>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</si>
  <si>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</si>
  <si>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</si>
  <si>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</si>
  <si>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</si>
  <si>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</si>
  <si>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</si>
  <si>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</si>
  <si>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</si>
  <si>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</si>
  <si>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</si>
  <si>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</si>
  <si>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</si>
  <si>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</si>
  <si>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</si>
  <si>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</si>
  <si>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</si>
  <si>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</si>
  <si>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</si>
  <si>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</si>
  <si>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</si>
  <si>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</si>
  <si>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</si>
  <si>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</si>
  <si>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</si>
  <si>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</si>
  <si>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</si>
  <si>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</si>
  <si>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</si>
  <si>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</si>
  <si>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</si>
  <si>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</si>
  <si>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</si>
  <si>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</si>
  <si>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</si>
  <si>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</si>
  <si>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</si>
  <si>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</si>
  <si>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</si>
  <si>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</si>
  <si>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</si>
  <si>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</si>
  <si>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</si>
  <si>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</si>
  <si>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</si>
  <si>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</si>
  <si>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</si>
  <si>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</si>
  <si>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</si>
  <si>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</si>
  <si>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</si>
  <si>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</si>
  <si>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</si>
  <si>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</si>
  <si>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</si>
  <si>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</si>
  <si>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</si>
  <si>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</si>
  <si>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</si>
  <si>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</si>
  <si>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</si>
  <si>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</si>
  <si>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</si>
  <si>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</si>
  <si>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</si>
  <si>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</si>
  <si>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</si>
  <si>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</si>
  <si>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</si>
  <si>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</si>
  <si>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</si>
  <si>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</si>
  <si>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</si>
  <si>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</si>
  <si>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</si>
  <si>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</si>
  <si>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</si>
  <si>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</si>
  <si>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</si>
  <si>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</si>
  <si>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</si>
  <si>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</si>
  <si>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</si>
  <si>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</si>
  <si>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</si>
  <si>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</si>
  <si>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</si>
  <si>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</si>
  <si>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</si>
  <si>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</si>
  <si>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</si>
  <si>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</si>
  <si>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</si>
  <si>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</si>
  <si>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</si>
  <si>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</si>
  <si>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</si>
  <si>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</si>
  <si>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</si>
  <si>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</si>
  <si>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</si>
  <si>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</si>
  <si>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</si>
  <si>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</si>
  <si>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</si>
  <si>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</si>
  <si>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</si>
  <si>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</si>
  <si>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</si>
  <si>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</si>
  <si>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</si>
  <si>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</si>
  <si>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</si>
  <si>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</si>
  <si>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</si>
  <si>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</si>
  <si>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</si>
  <si>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</si>
  <si>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</si>
  <si>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</si>
  <si>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</si>
  <si>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</si>
  <si>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</si>
  <si>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</si>
  <si>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</si>
  <si>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</si>
  <si>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</si>
  <si>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</si>
  <si>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</si>
  <si>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</si>
  <si>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</si>
  <si>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</si>
  <si>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</si>
  <si>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</si>
  <si>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</si>
  <si>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</si>
  <si>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</si>
  <si>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</si>
  <si>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</si>
  <si>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</si>
  <si>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</si>
  <si>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</si>
  <si>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</si>
  <si>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</si>
  <si>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</si>
  <si>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</si>
  <si>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</si>
  <si>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</si>
  <si>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</si>
  <si>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</si>
  <si>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</si>
  <si>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</si>
  <si>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</si>
  <si>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</si>
  <si>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</si>
  <si>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</si>
  <si>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</si>
  <si>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</si>
  <si>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</si>
  <si>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</si>
  <si>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</si>
  <si>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</si>
  <si>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</si>
  <si>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</si>
  <si>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</si>
  <si>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</si>
  <si>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</si>
  <si>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</si>
  <si>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</si>
  <si>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</si>
  <si>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</si>
  <si>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</si>
  <si>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</si>
  <si>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</si>
  <si>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</si>
  <si>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</si>
  <si>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</si>
  <si>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</si>
  <si>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</si>
  <si>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</si>
  <si>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</si>
  <si>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</si>
  <si>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</si>
  <si>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</si>
  <si>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</si>
  <si>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</si>
  <si>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</si>
  <si>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</si>
  <si>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</si>
  <si>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</si>
  <si>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</si>
  <si>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</si>
  <si>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</si>
  <si>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</si>
  <si>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</si>
  <si>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</si>
  <si>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</si>
  <si>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</si>
  <si>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</si>
  <si>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</si>
  <si>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</si>
  <si>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</si>
  <si>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</si>
  <si>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</si>
  <si>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</si>
  <si>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</si>
  <si>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</si>
  <si>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</si>
  <si>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</si>
  <si>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</si>
  <si>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</si>
  <si>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</si>
  <si>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</si>
  <si>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</si>
  <si>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</si>
  <si>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</si>
  <si>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</si>
  <si>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</si>
  <si>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</si>
  <si>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</si>
  <si>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</si>
  <si>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</si>
  <si>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</si>
  <si>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</si>
  <si>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</si>
  <si>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</si>
  <si>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</si>
  <si>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</si>
  <si>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</si>
  <si>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</si>
  <si>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</si>
  <si>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</si>
  <si>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</si>
  <si>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</si>
  <si>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</si>
  <si>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</si>
  <si>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</si>
  <si>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</si>
  <si>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</si>
  <si>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</si>
  <si>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</si>
  <si>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</si>
  <si>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</si>
  <si>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</si>
  <si>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</si>
  <si>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</si>
  <si>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</si>
  <si>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</si>
  <si>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</si>
  <si>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</si>
  <si>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</si>
  <si>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</si>
  <si>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</si>
  <si>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</si>
  <si>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</si>
  <si>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</si>
  <si>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</si>
  <si>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</si>
  <si>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</si>
  <si>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</si>
  <si>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</si>
  <si>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</si>
  <si>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</si>
  <si>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</si>
  <si>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</si>
  <si>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</si>
  <si>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</si>
  <si>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</si>
  <si>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</si>
  <si>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</si>
  <si>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</si>
  <si>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</si>
  <si>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</si>
  <si>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</si>
  <si>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</si>
  <si>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</si>
  <si>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</si>
  <si>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</si>
  <si>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</si>
  <si>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</si>
  <si>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</si>
  <si>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</si>
  <si>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</si>
  <si>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</si>
  <si>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</si>
  <si>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</si>
  <si>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</si>
  <si>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</si>
  <si>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</si>
  <si>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</si>
  <si>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</si>
  <si>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</si>
  <si>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</si>
  <si>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</si>
  <si>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</si>
  <si>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</si>
  <si>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</si>
  <si>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</si>
  <si>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</si>
  <si>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</si>
  <si>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</si>
  <si>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</si>
  <si>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</si>
  <si>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</si>
  <si>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</si>
  <si>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</si>
  <si>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</si>
  <si>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</si>
  <si>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</si>
  <si>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</si>
  <si>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</si>
  <si>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</si>
  <si>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</si>
  <si>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</si>
  <si>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</si>
  <si>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</si>
  <si>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</si>
  <si>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</si>
  <si>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</si>
  <si>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</si>
  <si>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</si>
  <si>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</si>
  <si>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</si>
  <si>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</si>
  <si>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</si>
  <si>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</si>
  <si>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</si>
  <si>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</si>
  <si>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</si>
  <si>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</si>
  <si>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</si>
  <si>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</si>
  <si>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</si>
  <si>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</si>
  <si>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</si>
  <si>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</si>
  <si>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</si>
  <si>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</si>
  <si>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</si>
  <si>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</si>
  <si>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</si>
  <si>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</si>
  <si>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</si>
  <si>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</si>
  <si>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</si>
  <si>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</si>
  <si>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</si>
  <si>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</si>
  <si>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</si>
  <si>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</si>
  <si>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</si>
  <si>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</si>
  <si>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</si>
  <si>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</si>
  <si>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</si>
  <si>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</si>
  <si>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</si>
  <si>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</si>
  <si>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</si>
  <si>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</si>
  <si>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</si>
  <si>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</si>
  <si>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</si>
  <si>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</si>
  <si>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</si>
  <si>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</si>
  <si>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</si>
  <si>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</si>
  <si>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</si>
  <si>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</si>
  <si>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</si>
  <si>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</si>
  <si>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</si>
  <si>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</si>
  <si>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</si>
  <si>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</si>
  <si>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</si>
  <si>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</si>
  <si>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</si>
  <si>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</si>
  <si>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</si>
  <si>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</si>
  <si>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</si>
  <si>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</si>
  <si>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</si>
  <si>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</si>
  <si>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</si>
  <si>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</si>
  <si>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</si>
  <si>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</si>
  <si>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</si>
  <si>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</si>
  <si>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</si>
  <si>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</si>
  <si>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</si>
  <si>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</si>
  <si>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</si>
  <si>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</si>
  <si>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</si>
  <si>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</si>
  <si>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</si>
  <si>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</si>
  <si>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</si>
  <si>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</si>
  <si>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</si>
  <si>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</si>
  <si>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</si>
  <si>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</si>
  <si>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</si>
  <si>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</si>
  <si>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</si>
  <si>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</si>
  <si>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</si>
  <si>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</si>
  <si>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</si>
  <si>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</si>
  <si>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</si>
  <si>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</si>
  <si>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</si>
  <si>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</si>
  <si>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</si>
  <si>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</si>
  <si>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</si>
  <si>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</si>
  <si>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</si>
  <si>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</si>
  <si>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</si>
  <si>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</si>
  <si>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</si>
  <si>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</si>
  <si>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</si>
  <si>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</si>
  <si>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</si>
  <si>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</si>
  <si>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</si>
  <si>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</si>
  <si>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</si>
  <si>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</si>
  <si>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</si>
  <si>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</si>
  <si>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</si>
  <si>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</si>
  <si>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</si>
  <si>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</si>
  <si>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</si>
  <si>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</si>
  <si>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</si>
  <si>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</si>
  <si>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</si>
  <si>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</si>
  <si>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</si>
  <si>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</si>
  <si>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</si>
  <si>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</si>
  <si>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</si>
  <si>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</si>
  <si>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</si>
  <si>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</si>
  <si>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</si>
  <si>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</si>
  <si>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</si>
  <si>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</si>
  <si>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</si>
  <si>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</si>
  <si>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</si>
  <si>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</si>
  <si>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</si>
  <si>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</si>
  <si>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</si>
  <si>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</si>
  <si>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</si>
  <si>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</si>
  <si>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</si>
  <si>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</si>
  <si>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</si>
  <si>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</si>
  <si>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</si>
  <si>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</si>
  <si>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</si>
  <si>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</si>
  <si>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</si>
  <si>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</si>
  <si>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</si>
  <si>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</si>
  <si>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</si>
  <si>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</si>
  <si>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</si>
  <si>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</si>
  <si>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</si>
  <si>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</si>
  <si>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</si>
  <si>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</si>
  <si>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</si>
  <si>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</si>
  <si>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</si>
  <si>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</si>
  <si>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</si>
  <si>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</si>
  <si>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</si>
  <si>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</si>
  <si>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</si>
  <si>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</si>
  <si>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</si>
  <si>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</si>
  <si>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</si>
  <si>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</si>
  <si>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</si>
  <si>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</si>
  <si>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</si>
  <si>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</si>
  <si>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</si>
  <si>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</si>
  <si>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</si>
  <si>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</si>
  <si>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</si>
  <si>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</si>
  <si>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</si>
  <si>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</si>
  <si>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</si>
  <si>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</si>
  <si>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</si>
  <si>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</si>
  <si>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</si>
  <si>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</si>
  <si>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</si>
  <si>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</si>
  <si>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</si>
  <si>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</si>
  <si>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</si>
  <si>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</si>
  <si>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</si>
  <si>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</si>
  <si>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</si>
  <si>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</si>
  <si>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</si>
  <si>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</si>
  <si>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</si>
  <si>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</si>
  <si>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</si>
  <si>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</si>
  <si>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</si>
  <si>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</si>
  <si>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</si>
  <si>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</si>
  <si>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</si>
  <si>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</si>
  <si>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</si>
  <si>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</si>
  <si>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</si>
  <si>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</si>
  <si>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</si>
  <si>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</si>
  <si>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</si>
  <si>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</si>
  <si>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</si>
  <si>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</si>
  <si>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</si>
  <si>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</si>
  <si>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</si>
  <si>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</si>
  <si>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</si>
  <si>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</si>
  <si>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</si>
  <si>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</si>
  <si>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</si>
  <si>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</si>
  <si>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</si>
  <si>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</si>
  <si>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</si>
  <si>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</si>
  <si>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</si>
  <si>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</si>
  <si>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</si>
  <si>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</si>
  <si>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</si>
  <si>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</si>
  <si>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</si>
  <si>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</si>
  <si>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</si>
  <si>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</si>
  <si>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</si>
  <si>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</si>
  <si>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</si>
  <si>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</si>
  <si>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</si>
  <si>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</si>
  <si>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</si>
  <si>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</si>
  <si>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</si>
  <si>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</si>
  <si>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</si>
  <si>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</si>
  <si>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</si>
  <si>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</si>
  <si>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</si>
  <si>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</si>
  <si>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</si>
  <si>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</si>
  <si>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</si>
  <si>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</si>
  <si>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</si>
  <si>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</si>
  <si>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</si>
  <si>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</si>
  <si>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</si>
  <si>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</si>
  <si>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</si>
  <si>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</si>
  <si>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</si>
  <si>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</si>
  <si>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</si>
  <si>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</si>
  <si>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</si>
  <si>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</si>
  <si>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</si>
  <si>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</si>
  <si>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</si>
  <si>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</si>
  <si>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</si>
  <si>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</si>
  <si>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</si>
  <si>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</si>
  <si>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</si>
  <si>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</si>
  <si>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</si>
  <si>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</si>
  <si>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</si>
  <si>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</si>
  <si>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</si>
  <si>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</si>
  <si>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</si>
  <si>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</si>
  <si>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</si>
  <si>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</si>
  <si>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</si>
  <si>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</si>
  <si>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</si>
  <si>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</si>
  <si>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</si>
  <si>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</si>
  <si>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</si>
  <si>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</si>
  <si>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</si>
  <si>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</si>
  <si>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</si>
  <si>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</si>
  <si>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</si>
  <si>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</si>
  <si>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</si>
  <si>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</si>
  <si>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</si>
  <si>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</si>
  <si>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</si>
  <si>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</si>
  <si>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</si>
  <si>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</si>
  <si>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</si>
  <si>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</si>
  <si>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</si>
  <si>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</si>
  <si>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</si>
  <si>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</si>
  <si>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</si>
  <si>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</si>
  <si>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</si>
  <si>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</si>
  <si>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</si>
  <si>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</si>
  <si>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</si>
  <si>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</si>
  <si>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</si>
  <si>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</si>
  <si>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</si>
  <si>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</si>
  <si>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</si>
  <si>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</si>
  <si>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</si>
  <si>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</si>
  <si>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</si>
  <si>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</si>
  <si>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</si>
  <si>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</si>
  <si>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</si>
  <si>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</si>
  <si>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</si>
  <si>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</si>
  <si>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</si>
  <si>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</si>
  <si>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</si>
  <si>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</si>
  <si>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</si>
  <si>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</si>
  <si>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</si>
  <si>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</si>
  <si>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</si>
  <si>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</si>
  <si>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</si>
  <si>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</si>
  <si>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</si>
  <si>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</si>
  <si>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</si>
  <si>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</si>
  <si>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</si>
  <si>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</si>
  <si>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</si>
  <si>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</si>
  <si>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</si>
  <si>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</si>
  <si>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</si>
  <si>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</si>
  <si>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</si>
  <si>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</si>
  <si>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</si>
  <si>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</si>
  <si>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</si>
  <si>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</si>
  <si>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</si>
  <si>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</si>
  <si>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</si>
  <si>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</si>
  <si>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</si>
  <si>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</si>
  <si>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</si>
  <si>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</si>
  <si>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</si>
  <si>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</si>
  <si>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</si>
  <si>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</si>
  <si>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</si>
  <si>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</si>
  <si>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</si>
  <si>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</si>
  <si>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</si>
  <si>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</si>
  <si>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</si>
  <si>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</si>
  <si>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</si>
  <si>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</si>
  <si>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</si>
  <si>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</si>
  <si>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</si>
  <si>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</si>
  <si>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</si>
  <si>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</si>
  <si>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</si>
  <si>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</si>
  <si>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</si>
  <si>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</si>
  <si>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</si>
  <si>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</si>
  <si>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</si>
  <si>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</si>
  <si>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</si>
  <si>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</si>
  <si>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</si>
  <si>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</si>
  <si>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</si>
  <si>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</si>
  <si>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</si>
  <si>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</si>
  <si>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</si>
  <si>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</si>
  <si>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</si>
  <si>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</si>
  <si>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</si>
  <si>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</si>
  <si>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</si>
  <si>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</si>
  <si>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</si>
  <si>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</si>
  <si>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</si>
  <si>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</si>
  <si>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</si>
  <si>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</si>
  <si>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</si>
  <si>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</si>
  <si>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</si>
  <si>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</si>
  <si>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</si>
  <si>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</si>
  <si>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</si>
  <si>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</si>
  <si>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</si>
  <si>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</si>
  <si>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</si>
  <si>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</si>
  <si>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</si>
  <si>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</si>
  <si>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</si>
  <si>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</si>
  <si>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</si>
  <si>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</si>
  <si>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</si>
  <si>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</si>
  <si>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</si>
  <si>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</si>
  <si>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</si>
  <si>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</si>
  <si>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</si>
  <si>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</si>
  <si>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</si>
  <si>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</si>
  <si>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</si>
  <si>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</si>
  <si>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</si>
  <si>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</si>
  <si>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</si>
  <si>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</si>
  <si>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</si>
  <si>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</si>
  <si>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</si>
  <si>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</si>
  <si>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</si>
  <si>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</si>
  <si>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</si>
  <si>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</si>
  <si>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</si>
  <si>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</si>
  <si>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</si>
  <si>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</si>
  <si>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</si>
  <si>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</si>
  <si>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</si>
  <si>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</si>
  <si>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</si>
  <si>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</si>
  <si>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</si>
  <si>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</si>
  <si>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</si>
  <si>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</si>
  <si>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</si>
  <si>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</si>
  <si>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</si>
  <si>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</si>
  <si>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</si>
  <si>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</si>
  <si>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</si>
  <si>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</si>
  <si>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</si>
  <si>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</si>
  <si>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</si>
  <si>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</si>
  <si>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</si>
  <si>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</si>
  <si>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</si>
  <si>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</si>
  <si>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</si>
  <si>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</si>
  <si>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</si>
  <si>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</si>
  <si>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</si>
  <si>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</si>
  <si>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</si>
  <si>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</si>
  <si>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</si>
  <si>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</si>
  <si>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</si>
  <si>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</si>
  <si>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</si>
  <si>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</si>
  <si>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</si>
  <si>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</si>
  <si>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</si>
  <si>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</si>
  <si>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</si>
  <si>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</si>
  <si>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</si>
  <si>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</si>
  <si>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</si>
  <si>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</si>
  <si>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</si>
  <si>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</si>
  <si>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</si>
  <si>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</si>
  <si>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</si>
  <si>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</si>
  <si>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</si>
  <si>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</si>
  <si>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</si>
  <si>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</si>
  <si>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</si>
  <si>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</si>
  <si>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</si>
  <si>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</si>
  <si>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</si>
  <si>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</si>
  <si>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</si>
  <si>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</si>
  <si>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</si>
  <si>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</si>
  <si>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</si>
  <si>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</si>
  <si>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</si>
  <si>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</si>
  <si>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</si>
  <si>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</si>
  <si>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</si>
  <si>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</si>
  <si>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</si>
  <si>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</si>
  <si>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</si>
  <si>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</si>
  <si>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</si>
  <si>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</si>
  <si>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</si>
  <si>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</si>
  <si>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</si>
  <si>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</si>
  <si>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</si>
  <si>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</si>
  <si>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</si>
  <si>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</si>
  <si>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</si>
  <si>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</si>
  <si>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</si>
  <si>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</si>
  <si>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</si>
  <si>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</si>
  <si>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</si>
  <si>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</si>
  <si>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</si>
  <si>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</si>
  <si>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</si>
  <si>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</si>
  <si>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</si>
  <si>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</si>
  <si>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</si>
  <si>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</si>
  <si>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</si>
  <si>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</si>
  <si>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</si>
  <si>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</si>
  <si>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</si>
  <si>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</si>
  <si>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</si>
  <si>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</si>
  <si>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</si>
  <si>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</si>
  <si>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</si>
  <si>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</si>
  <si>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</si>
  <si>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</si>
  <si>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</si>
  <si>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</si>
  <si>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</si>
  <si>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</si>
  <si>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</si>
  <si>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</si>
  <si>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</si>
  <si>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</si>
  <si>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</si>
  <si>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</si>
  <si>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</si>
  <si>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</si>
  <si>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</si>
  <si>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</si>
  <si>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</si>
  <si>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</si>
  <si>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</si>
  <si>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</si>
  <si>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</si>
  <si>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</si>
  <si>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</si>
  <si>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</si>
  <si>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</si>
  <si>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</si>
  <si>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</si>
  <si>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</si>
  <si>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</si>
  <si>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</si>
  <si>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</si>
  <si>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</si>
  <si>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</si>
  <si>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</si>
  <si>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</si>
  <si>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</si>
  <si>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</si>
  <si>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</si>
  <si>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</si>
  <si>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</si>
  <si>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</si>
  <si>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</si>
  <si>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</si>
  <si>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</si>
  <si>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</si>
  <si>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</si>
  <si>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</si>
  <si>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</si>
  <si>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</si>
  <si>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</si>
  <si>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</si>
  <si>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</si>
  <si>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</si>
  <si>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</si>
  <si>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</si>
  <si>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</si>
  <si>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</si>
  <si>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</si>
  <si>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</si>
  <si>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</si>
  <si>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</si>
  <si>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</si>
  <si>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</si>
  <si>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</si>
  <si>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</si>
  <si>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</si>
  <si>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</si>
  <si>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</si>
  <si>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</si>
  <si>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</si>
  <si>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</si>
  <si>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</si>
  <si>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</si>
  <si>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</si>
  <si>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</si>
  <si>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</si>
  <si>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</si>
  <si>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</si>
  <si>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</si>
  <si>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</si>
  <si>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</si>
  <si>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</si>
  <si>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</si>
  <si>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</si>
  <si>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</si>
  <si>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</si>
  <si>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</si>
  <si>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</si>
  <si>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</si>
  <si>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</si>
  <si>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</si>
  <si>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</si>
  <si>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</si>
  <si>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</si>
  <si>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</si>
  <si>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</si>
  <si>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</si>
  <si>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</si>
  <si>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</si>
  <si>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</si>
  <si>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</si>
  <si>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</si>
  <si>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</si>
  <si>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</si>
  <si>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</si>
  <si>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</si>
  <si>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</si>
  <si>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</si>
  <si>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</si>
  <si>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</si>
  <si>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</si>
  <si>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</si>
  <si>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</si>
  <si>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</si>
  <si>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</si>
  <si>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</si>
  <si>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</si>
  <si>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</si>
  <si>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</si>
  <si>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</si>
  <si>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</si>
  <si>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</si>
  <si>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</si>
  <si>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</si>
  <si>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</si>
  <si>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</si>
  <si>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</si>
  <si>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</si>
  <si>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</si>
  <si>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</si>
  <si>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</si>
  <si>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</si>
  <si>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</si>
  <si>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</si>
  <si>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</si>
  <si>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</si>
  <si>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</si>
  <si>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</si>
  <si>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</si>
  <si>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</si>
  <si>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</si>
  <si>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</si>
  <si>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</si>
  <si>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</si>
  <si>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</si>
  <si>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</si>
  <si>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</si>
  <si>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</si>
  <si>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</si>
  <si>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</si>
  <si>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</si>
  <si>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</si>
  <si>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</si>
  <si>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</si>
  <si>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</si>
  <si>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</si>
  <si>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</si>
  <si>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</si>
  <si>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</si>
  <si>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</si>
  <si>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</si>
  <si>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</si>
  <si>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</si>
  <si>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</si>
  <si>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</si>
  <si>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</si>
  <si>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</si>
  <si>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</si>
  <si>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</si>
  <si>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</si>
  <si>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</si>
  <si>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</si>
  <si>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</si>
  <si>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</si>
  <si>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</si>
  <si>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</si>
  <si>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</si>
  <si>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</si>
  <si>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</si>
  <si>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</si>
  <si>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</si>
  <si>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</si>
  <si>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</si>
  <si>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</si>
  <si>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</si>
  <si>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</si>
  <si>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</si>
  <si>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</si>
  <si>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</si>
  <si>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</si>
  <si>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</si>
  <si>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</si>
  <si>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</si>
  <si>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</si>
  <si>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</si>
  <si>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</si>
  <si>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</si>
  <si>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</si>
  <si>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</si>
  <si>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</si>
  <si>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</si>
  <si>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</si>
  <si>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</si>
  <si>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</si>
  <si>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</si>
  <si>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</si>
  <si>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</si>
  <si>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</si>
  <si>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</si>
  <si>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</si>
  <si>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</si>
  <si>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</si>
  <si>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</si>
  <si>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</si>
  <si>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</si>
  <si>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</si>
  <si>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</si>
  <si>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</si>
  <si>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</si>
  <si>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</si>
  <si>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</si>
  <si>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</si>
  <si>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</si>
  <si>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</si>
  <si>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</si>
  <si>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</si>
  <si>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</si>
  <si>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</si>
  <si>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</si>
  <si>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</si>
  <si>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</si>
  <si>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</si>
  <si>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</si>
  <si>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</si>
  <si>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</si>
  <si>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</si>
  <si>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</si>
  <si>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</si>
  <si>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</si>
  <si>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</si>
  <si>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</si>
  <si>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</si>
  <si>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</si>
  <si>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</si>
  <si>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</si>
  <si>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</si>
  <si>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</si>
  <si>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</si>
  <si>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</si>
  <si>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</si>
  <si>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</si>
  <si>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</si>
  <si>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</si>
  <si>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</si>
  <si>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</si>
  <si>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</si>
  <si>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</si>
  <si>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</si>
  <si>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</si>
  <si>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</si>
  <si>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</si>
  <si>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</si>
  <si>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</si>
  <si>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</si>
  <si>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</si>
  <si>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</si>
  <si>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</si>
  <si>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</si>
  <si>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</si>
  <si>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</si>
  <si>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</si>
  <si>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</si>
  <si>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</si>
  <si>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</si>
  <si>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</si>
  <si>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</si>
  <si>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</si>
  <si>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</si>
  <si>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</si>
  <si>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</si>
  <si>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</si>
  <si>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</si>
  <si>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</si>
  <si>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</si>
  <si>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</si>
  <si>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</si>
  <si>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</si>
  <si>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</si>
  <si>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</si>
  <si>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</si>
  <si>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</si>
  <si>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</si>
  <si>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</si>
  <si>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</si>
  <si>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</si>
  <si>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</si>
  <si>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</si>
  <si>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</si>
  <si>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</si>
  <si>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</si>
  <si>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</si>
  <si>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</si>
  <si>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</si>
  <si>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</si>
  <si>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</si>
  <si>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</si>
  <si>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</si>
  <si>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</si>
  <si>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</si>
  <si>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</si>
  <si>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</si>
  <si>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</si>
  <si>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</si>
  <si>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</si>
  <si>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</si>
  <si>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</si>
  <si>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</si>
  <si>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</si>
  <si>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</si>
  <si>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</si>
  <si>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</si>
  <si>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</si>
  <si>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</si>
  <si>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</si>
  <si>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</si>
  <si>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</si>
  <si>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</si>
  <si>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</si>
  <si>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</si>
  <si>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</si>
  <si>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</si>
  <si>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</si>
  <si>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</si>
  <si>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</si>
  <si>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</si>
  <si>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</si>
  <si>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</si>
  <si>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</si>
  <si>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</si>
  <si>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</si>
  <si>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</si>
  <si>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</si>
  <si>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</si>
  <si>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</si>
  <si>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</si>
  <si>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</si>
  <si>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</si>
  <si>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</si>
  <si>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</si>
  <si>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</si>
  <si>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</si>
  <si>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</si>
  <si>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</si>
  <si>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</si>
  <si>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</si>
  <si>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</si>
  <si>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</si>
  <si>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</si>
  <si>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</si>
  <si>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</si>
  <si>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</si>
  <si>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</si>
  <si>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</si>
  <si>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</si>
  <si>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</si>
  <si>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</si>
  <si>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</si>
  <si>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</si>
  <si>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</si>
  <si>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</si>
  <si>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</si>
  <si>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</si>
  <si>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</si>
  <si>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</si>
  <si>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</si>
  <si>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</si>
  <si>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</si>
  <si>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</si>
  <si>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</si>
  <si>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</si>
  <si>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</si>
  <si>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</si>
  <si>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</si>
  <si>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</si>
  <si>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</si>
  <si>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</si>
  <si>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</si>
  <si>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</si>
  <si>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</si>
  <si>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</si>
  <si>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</si>
  <si>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</si>
  <si>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</si>
  <si>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</si>
  <si>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</si>
  <si>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</si>
  <si>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</si>
  <si>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</si>
  <si>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</si>
  <si>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</si>
  <si>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</si>
  <si>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</si>
  <si>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</si>
  <si>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</si>
  <si>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</si>
  <si>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</si>
  <si>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</si>
  <si>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</si>
  <si>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</si>
  <si>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</si>
  <si>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</si>
  <si>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</si>
  <si>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</si>
  <si>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</si>
  <si>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</si>
  <si>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</si>
  <si>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</si>
  <si>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</si>
  <si>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</si>
  <si>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</si>
  <si>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</si>
  <si>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</si>
  <si>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</si>
  <si>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</si>
  <si>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</si>
  <si>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</si>
  <si>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</si>
  <si>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</si>
  <si>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</si>
  <si>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</si>
  <si>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</si>
  <si>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</si>
  <si>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</si>
  <si>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</si>
  <si>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</si>
  <si>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</si>
  <si>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</si>
  <si>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</si>
  <si>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</si>
  <si>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</si>
  <si>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</si>
  <si>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</si>
  <si>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</si>
  <si>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</si>
  <si>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</si>
  <si>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</si>
  <si>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</si>
  <si>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</si>
  <si>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</si>
  <si>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</si>
  <si>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</si>
  <si>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</si>
  <si>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</si>
  <si>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</si>
  <si>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</si>
  <si>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</si>
  <si>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</si>
  <si>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</si>
  <si>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</si>
  <si>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</si>
  <si>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</si>
  <si>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</si>
  <si>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</si>
  <si>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</si>
  <si>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</si>
  <si>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</si>
  <si>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</si>
  <si>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</si>
  <si>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</si>
  <si>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</si>
  <si>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</si>
  <si>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</si>
  <si>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</si>
  <si>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</si>
  <si>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</si>
  <si>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</si>
  <si>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</si>
  <si>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</si>
  <si>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</si>
  <si>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</si>
  <si>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</si>
  <si>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</si>
  <si>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</si>
  <si>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</si>
  <si>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</si>
  <si>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</si>
  <si>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</si>
  <si>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</si>
  <si>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</si>
  <si>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</si>
  <si>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</si>
  <si>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</si>
  <si>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</si>
  <si>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</si>
  <si>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</si>
  <si>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</si>
  <si>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</si>
  <si>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</si>
  <si>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</si>
  <si>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</si>
  <si>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</si>
  <si>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</si>
  <si>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</si>
  <si>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</si>
  <si>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</si>
  <si>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</si>
  <si>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</si>
  <si>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</si>
  <si>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</si>
  <si>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</si>
  <si>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</si>
  <si>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</si>
  <si>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</si>
  <si>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</si>
  <si>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</si>
  <si>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</si>
  <si>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</si>
  <si>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</si>
  <si>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</si>
  <si>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</si>
  <si>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</si>
  <si>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</si>
  <si>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</si>
  <si>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</si>
  <si>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</si>
  <si>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</si>
  <si>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</si>
  <si>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</si>
  <si>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</si>
  <si>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</si>
  <si>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</si>
  <si>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</si>
  <si>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</si>
  <si>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</si>
  <si>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</si>
  <si>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</si>
  <si>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</si>
  <si>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</si>
  <si>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</si>
  <si>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</si>
  <si>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</si>
  <si>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</si>
  <si>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</si>
  <si>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</si>
  <si>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</si>
  <si>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</si>
  <si>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</si>
  <si>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</si>
  <si>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</si>
  <si>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</si>
  <si>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</si>
  <si>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</si>
  <si>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</si>
  <si>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</si>
  <si>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</si>
  <si>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</si>
  <si>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</si>
  <si>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</si>
  <si>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</si>
  <si>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</si>
  <si>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</si>
  <si>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</si>
  <si>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</si>
  <si>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</si>
  <si>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</si>
  <si>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</si>
  <si>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</si>
  <si>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</si>
  <si>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</si>
  <si>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</si>
  <si>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</si>
  <si>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</si>
  <si>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</si>
  <si>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</si>
  <si>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</si>
  <si>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</si>
  <si>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</si>
  <si>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</si>
  <si>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</si>
  <si>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</si>
  <si>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</si>
  <si>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</si>
  <si>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</si>
  <si>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</si>
  <si>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</si>
  <si>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</si>
  <si>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</si>
  <si>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</si>
  <si>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</si>
  <si>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</si>
  <si>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</si>
  <si>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</si>
  <si>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</si>
  <si>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</si>
  <si>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</si>
  <si>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</si>
  <si>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</si>
  <si>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</si>
  <si>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</si>
  <si>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</si>
  <si>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</si>
  <si>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</si>
  <si>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</si>
  <si>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</si>
  <si>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</si>
  <si>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</si>
  <si>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</si>
  <si>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</si>
  <si>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</si>
  <si>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</si>
  <si>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</si>
  <si>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</si>
  <si>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</si>
  <si>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</si>
  <si>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</si>
  <si>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</si>
  <si>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</si>
  <si>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</si>
  <si>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</si>
  <si>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</si>
  <si>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</si>
  <si>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</si>
  <si>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</si>
  <si>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</si>
  <si>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</si>
  <si>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</si>
  <si>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</si>
  <si>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</si>
  <si>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</si>
  <si>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</si>
  <si>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</si>
  <si>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</si>
  <si>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</si>
  <si>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</si>
  <si>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</si>
  <si>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</si>
  <si>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</si>
  <si>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</si>
  <si>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</si>
  <si>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</si>
  <si>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</si>
  <si>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</si>
  <si>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</si>
  <si>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</si>
  <si>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</si>
  <si>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</si>
  <si>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</si>
  <si>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</si>
  <si>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</si>
  <si>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</si>
  <si>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</si>
  <si>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</si>
  <si>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</si>
  <si>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</si>
  <si>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</si>
  <si>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</si>
  <si>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</si>
  <si>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</si>
  <si>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</si>
  <si>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</si>
  <si>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</si>
  <si>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</si>
  <si>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</si>
  <si>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</si>
  <si>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</si>
  <si>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</si>
  <si>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</si>
  <si>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</si>
  <si>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</si>
  <si>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</si>
  <si>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</si>
  <si>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</si>
  <si>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</si>
  <si>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</si>
  <si>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</si>
  <si>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</si>
  <si>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</si>
  <si>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</si>
  <si>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</si>
  <si>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</si>
  <si>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</si>
  <si>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</si>
  <si>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</si>
  <si>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</si>
  <si>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</si>
  <si>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</si>
  <si>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</si>
  <si>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</si>
  <si>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</si>
  <si>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</si>
  <si>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</si>
  <si>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</si>
  <si>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</si>
  <si>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</si>
  <si>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</si>
  <si>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</si>
  <si>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</si>
  <si>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</si>
  <si>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</si>
  <si>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</si>
  <si>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</si>
  <si>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</si>
  <si>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</si>
  <si>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</si>
  <si>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</si>
  <si>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</si>
  <si>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</si>
  <si>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</si>
  <si>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</si>
  <si>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</si>
  <si>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</si>
  <si>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</si>
  <si>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</si>
  <si>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</si>
  <si>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</si>
  <si>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</si>
  <si>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</si>
  <si>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</si>
  <si>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</si>
  <si>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</si>
  <si>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</si>
  <si>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</si>
  <si>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</si>
  <si>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</si>
  <si>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</si>
  <si>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</si>
  <si>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</si>
  <si>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</si>
  <si>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</si>
  <si>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</si>
  <si>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</si>
  <si>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</si>
  <si>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</si>
  <si>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</si>
  <si>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</si>
  <si>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</si>
  <si>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</si>
  <si>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</si>
  <si>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</si>
  <si>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</si>
  <si>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</si>
  <si>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</si>
  <si>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</si>
  <si>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</si>
  <si>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</si>
  <si>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</si>
  <si>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</si>
  <si>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</si>
  <si>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</si>
  <si>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</si>
  <si>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</si>
  <si>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</si>
  <si>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</si>
  <si>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</si>
  <si>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</si>
  <si>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</si>
  <si>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</si>
  <si>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</si>
  <si>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</si>
  <si>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</si>
  <si>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</si>
  <si>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</si>
  <si>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</si>
  <si>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</si>
  <si>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</si>
  <si>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</si>
  <si>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</si>
  <si>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</si>
  <si>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</si>
  <si>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</si>
  <si>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</si>
  <si>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</si>
  <si>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</si>
  <si>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</si>
  <si>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</si>
  <si>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</si>
  <si>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</si>
  <si>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</si>
  <si>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</si>
  <si>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</si>
  <si>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</si>
  <si>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</si>
  <si>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</si>
  <si>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</si>
  <si>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</si>
  <si>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</si>
  <si>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</si>
  <si>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</si>
  <si>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</si>
  <si>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</si>
  <si>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</si>
  <si>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</si>
  <si>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</si>
  <si>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</si>
  <si>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</si>
  <si>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</si>
  <si>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</si>
  <si>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</si>
  <si>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</si>
  <si>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</si>
  <si>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</si>
  <si>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</si>
  <si>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</si>
  <si>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</si>
  <si>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</si>
  <si>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</si>
  <si>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</si>
  <si>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</si>
  <si>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</si>
  <si>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</si>
  <si>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</si>
  <si>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</si>
  <si>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</si>
  <si>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</si>
  <si>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</si>
  <si>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</si>
  <si>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</si>
  <si>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</si>
  <si>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</si>
  <si>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</si>
  <si>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</si>
  <si>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</si>
  <si>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</si>
  <si>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</si>
  <si>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</si>
  <si>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</si>
  <si>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</si>
  <si>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</si>
  <si>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</si>
  <si>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</si>
  <si>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</si>
  <si>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</si>
  <si>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</si>
  <si>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</si>
  <si>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</si>
  <si>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</si>
  <si>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</si>
  <si>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</si>
  <si>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</si>
  <si>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</si>
  <si>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</si>
  <si>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</si>
  <si>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</si>
  <si>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</si>
  <si>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</si>
  <si>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</si>
  <si>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</si>
  <si>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</si>
  <si>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</si>
  <si>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</si>
  <si>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</si>
  <si>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</si>
  <si>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</si>
  <si>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</si>
  <si>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</si>
  <si>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</si>
  <si>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</si>
  <si>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</si>
  <si>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</si>
  <si>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</si>
  <si>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</si>
  <si>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</si>
  <si>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</si>
  <si>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</si>
  <si>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</si>
  <si>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</si>
  <si>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</si>
  <si>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</si>
  <si>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</si>
  <si>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</si>
  <si>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</si>
  <si>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</si>
  <si>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</si>
  <si>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</si>
  <si>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</si>
  <si>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</si>
  <si>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</si>
  <si>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</si>
  <si>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</si>
  <si>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</si>
  <si>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</si>
  <si>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</si>
  <si>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</si>
  <si>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</si>
  <si>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</si>
  <si>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</si>
  <si>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</si>
  <si>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</si>
  <si>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</si>
  <si>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</si>
  <si>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</si>
  <si>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</si>
  <si>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</si>
  <si>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</si>
  <si>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</si>
  <si>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</si>
  <si>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</si>
  <si>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</si>
  <si>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</si>
  <si>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</si>
  <si>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</si>
  <si>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</si>
  <si>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</si>
  <si>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</si>
  <si>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</si>
  <si>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</si>
  <si>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</si>
  <si>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</si>
  <si>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</si>
  <si>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</si>
  <si>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</si>
  <si>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</si>
  <si>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</si>
  <si>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</si>
  <si>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</si>
  <si>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</si>
  <si>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</si>
  <si>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</si>
  <si>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</si>
  <si>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</si>
  <si>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</si>
  <si>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</si>
  <si>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</si>
  <si>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</si>
  <si>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</si>
  <si>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</si>
  <si>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</si>
  <si>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</si>
  <si>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</si>
  <si>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</si>
  <si>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</si>
  <si>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</si>
  <si>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</si>
  <si>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</si>
  <si>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</si>
  <si>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</si>
  <si>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</si>
  <si>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</si>
  <si>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</si>
  <si>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</si>
  <si>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</si>
  <si>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</si>
  <si>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</si>
  <si>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</si>
  <si>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</si>
  <si>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</si>
  <si>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</si>
  <si>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</si>
  <si>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</si>
  <si>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</si>
  <si>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</si>
  <si>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</si>
  <si>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</si>
  <si>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</si>
  <si>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</si>
  <si>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</si>
  <si>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</si>
  <si>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</si>
  <si>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</si>
  <si>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</si>
  <si>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</si>
  <si>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</si>
  <si>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</si>
  <si>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</si>
  <si>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</si>
  <si>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</si>
  <si>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</si>
  <si>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</si>
  <si>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</si>
  <si>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</si>
  <si>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</si>
  <si>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</si>
  <si>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</si>
  <si>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</si>
  <si>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</si>
  <si>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</si>
  <si>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</si>
  <si>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</si>
  <si>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</si>
  <si>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</si>
  <si>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</si>
  <si>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</si>
  <si>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</si>
  <si>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</si>
  <si>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</si>
  <si>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</si>
  <si>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</si>
  <si>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</si>
  <si>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</si>
  <si>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</si>
  <si>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</si>
  <si>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</si>
  <si>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</si>
  <si>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</si>
  <si>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</si>
  <si>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</si>
  <si>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</si>
  <si>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</si>
  <si>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</si>
  <si>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</si>
  <si>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</si>
  <si>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</si>
  <si>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</si>
  <si>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</si>
  <si>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</si>
  <si>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</si>
  <si>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</si>
  <si>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</si>
  <si>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</si>
  <si>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</si>
  <si>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</si>
  <si>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</si>
  <si>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</si>
  <si>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</si>
  <si>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</si>
  <si>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</si>
  <si>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</si>
  <si>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</si>
  <si>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</si>
  <si>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</si>
  <si>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</si>
  <si>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</si>
  <si>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</si>
  <si>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</si>
  <si>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</si>
  <si>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</si>
  <si>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</si>
  <si>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</si>
  <si>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</si>
  <si>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</si>
  <si>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</si>
  <si>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</si>
  <si>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</si>
  <si>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</si>
  <si>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</si>
  <si>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</si>
  <si>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</si>
  <si>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</si>
  <si>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</si>
  <si>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</si>
  <si>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</si>
  <si>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</si>
  <si>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</si>
  <si>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</si>
  <si>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</si>
  <si>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</si>
  <si>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</si>
  <si>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</si>
  <si>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</si>
  <si>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</si>
  <si>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</si>
  <si>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</si>
  <si>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</si>
  <si>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</si>
  <si>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</si>
  <si>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</si>
  <si>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</si>
  <si>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</si>
  <si>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</si>
  <si>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</si>
  <si>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</si>
  <si>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</si>
  <si>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</si>
  <si>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</si>
  <si>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</si>
  <si>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</si>
  <si>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</si>
  <si>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</si>
  <si>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</si>
  <si>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</si>
  <si>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</si>
  <si>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</si>
  <si>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</si>
  <si>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</si>
  <si>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</si>
  <si>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</si>
  <si>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</si>
  <si>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</si>
  <si>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</si>
  <si>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</si>
  <si>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</si>
  <si>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</si>
  <si>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</si>
  <si>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</si>
  <si>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</si>
  <si>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</si>
  <si>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</si>
  <si>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</si>
  <si>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</si>
  <si>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</si>
  <si>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</si>
  <si>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</si>
  <si>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</si>
  <si>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</si>
  <si>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</si>
  <si>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</si>
  <si>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</si>
  <si>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</si>
  <si>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</si>
  <si>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</si>
  <si>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</si>
  <si>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</si>
  <si>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</si>
  <si>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</si>
  <si>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</si>
  <si>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</si>
  <si>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</si>
  <si>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</si>
  <si>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</si>
  <si>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</si>
  <si>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</si>
  <si>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</si>
  <si>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</si>
  <si>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</si>
  <si>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</si>
  <si>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</si>
  <si>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</si>
  <si>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</si>
  <si>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</si>
  <si>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</si>
  <si>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</si>
  <si>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</si>
  <si>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</si>
  <si>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</si>
  <si>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</si>
  <si>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</si>
  <si>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</si>
  <si>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</si>
  <si>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</si>
  <si>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</si>
  <si>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</si>
  <si>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</si>
  <si>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</si>
  <si>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</si>
  <si>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</si>
  <si>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</si>
  <si>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</si>
  <si>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</si>
  <si>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</si>
  <si>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</si>
  <si>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</si>
  <si>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</si>
  <si>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</si>
  <si>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</si>
  <si>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</si>
  <si>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</si>
  <si>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</si>
  <si>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</si>
  <si>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</si>
  <si>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</si>
  <si>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</si>
  <si>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</si>
  <si>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</si>
  <si>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</si>
  <si>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</si>
  <si>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</si>
  <si>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</si>
  <si>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</si>
  <si>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</si>
  <si>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</si>
  <si>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</si>
  <si>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</si>
  <si>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</si>
  <si>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</si>
  <si>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</si>
  <si>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</si>
  <si>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</si>
  <si>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</si>
  <si>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</si>
  <si>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</si>
  <si>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</si>
  <si>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</si>
  <si>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</si>
  <si>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</si>
  <si>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</si>
  <si>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</si>
  <si>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</si>
  <si>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</si>
  <si>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</si>
  <si>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</si>
  <si>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</si>
  <si>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</si>
  <si>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</si>
  <si>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</si>
  <si>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</si>
  <si>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</si>
  <si>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</si>
  <si>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</si>
  <si>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</si>
  <si>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</si>
  <si>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</si>
  <si>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</si>
  <si>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</si>
  <si>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</si>
  <si>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</si>
  <si>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</si>
  <si>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</si>
  <si>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</si>
  <si>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</si>
  <si>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</si>
  <si>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</si>
  <si>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</si>
  <si>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</si>
  <si>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</si>
  <si>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</si>
  <si>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</si>
  <si>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</si>
  <si>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</si>
  <si>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</si>
  <si>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</si>
  <si>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</si>
  <si>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</si>
  <si>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</si>
  <si>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</si>
  <si>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</si>
  <si>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</si>
  <si>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</si>
  <si>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</si>
  <si>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</si>
  <si>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</si>
  <si>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</si>
  <si>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</si>
  <si>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</si>
  <si>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</si>
  <si>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</si>
  <si>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</si>
  <si>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</si>
  <si>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</si>
  <si>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</si>
  <si>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</si>
  <si>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</si>
  <si>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</si>
  <si>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</si>
  <si>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</si>
  <si>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</si>
  <si>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</si>
  <si>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</si>
  <si>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</si>
  <si>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</si>
  <si>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</si>
  <si>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</si>
  <si>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</si>
  <si>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</si>
  <si>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</si>
  <si>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</si>
  <si>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</si>
  <si>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</si>
  <si>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</si>
  <si>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</si>
  <si>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</si>
  <si>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</si>
  <si>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</si>
  <si>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</si>
  <si>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</si>
  <si>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</si>
  <si>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</si>
  <si>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</si>
  <si>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</si>
  <si>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</si>
  <si>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</si>
  <si>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</si>
  <si>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</si>
  <si>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</si>
  <si>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</si>
  <si>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</si>
  <si>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</si>
  <si>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</si>
  <si>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</si>
  <si>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</si>
  <si>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</si>
  <si>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</si>
  <si>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</si>
  <si>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</si>
  <si>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</si>
  <si>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</si>
  <si>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</si>
  <si>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</si>
  <si>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</si>
  <si>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</si>
  <si>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</si>
  <si>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</si>
  <si>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</si>
  <si>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</si>
  <si>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</si>
  <si>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</si>
  <si>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</si>
  <si>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</si>
  <si>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</si>
  <si>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</si>
  <si>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</si>
  <si>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</si>
  <si>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</si>
  <si>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</si>
  <si>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</si>
  <si>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</si>
  <si>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</si>
  <si>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</si>
  <si>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</si>
  <si>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</si>
  <si>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</si>
  <si>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</si>
  <si>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</si>
  <si>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</si>
  <si>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</si>
  <si>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</si>
  <si>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</si>
  <si>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</si>
  <si>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</si>
  <si>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</si>
  <si>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</si>
  <si>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</si>
  <si>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</si>
  <si>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</si>
  <si>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</si>
  <si>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</si>
  <si>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</si>
  <si>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</si>
  <si>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</si>
  <si>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</si>
  <si>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</si>
  <si>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</si>
  <si>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</si>
  <si>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</si>
  <si>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</si>
  <si>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</si>
  <si>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</si>
  <si>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</si>
  <si>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</si>
  <si>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</si>
  <si>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</si>
  <si>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</si>
  <si>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</si>
  <si>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</si>
  <si>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</si>
  <si>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</si>
  <si>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</si>
  <si>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</si>
  <si>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</si>
  <si>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</si>
  <si>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</si>
  <si>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</si>
  <si>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</si>
  <si>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</si>
  <si>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</si>
  <si>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</si>
  <si>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</si>
  <si>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</si>
  <si>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</si>
  <si>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</si>
  <si>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</si>
  <si>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</si>
  <si>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</si>
  <si>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</si>
  <si>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</si>
  <si>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</si>
  <si>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</si>
  <si>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</si>
  <si>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</si>
  <si>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</si>
  <si>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</si>
  <si>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</si>
  <si>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</si>
  <si>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</si>
  <si>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</si>
  <si>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</si>
  <si>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</si>
  <si>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</si>
  <si>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</si>
  <si>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</si>
  <si>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</si>
  <si>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</si>
  <si>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</si>
  <si>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</si>
  <si>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</si>
  <si>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</si>
  <si>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</si>
  <si>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</si>
  <si>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</si>
  <si>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</si>
  <si>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</si>
  <si>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</si>
  <si>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</si>
  <si>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</si>
  <si>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</si>
  <si>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</si>
  <si>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</si>
  <si>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</si>
  <si>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</si>
  <si>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</si>
  <si>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</si>
  <si>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</si>
  <si>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</si>
  <si>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</si>
  <si>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</si>
  <si>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</si>
  <si>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</si>
  <si>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</si>
  <si>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</si>
  <si>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</si>
  <si>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</si>
  <si>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</si>
  <si>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</si>
  <si>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</si>
  <si>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</si>
  <si>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</si>
  <si>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</si>
  <si>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</si>
  <si>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</si>
  <si>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</si>
  <si>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</si>
  <si>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</si>
  <si>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</si>
  <si>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</si>
  <si>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</si>
  <si>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</si>
  <si>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</si>
  <si>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</si>
  <si>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</si>
  <si>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</si>
  <si>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</si>
  <si>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</si>
  <si>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</si>
  <si>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</si>
  <si>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</si>
  <si>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</si>
  <si>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</si>
  <si>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</si>
  <si>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</si>
  <si>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</si>
  <si>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</si>
  <si>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</si>
  <si>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</si>
  <si>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</si>
  <si>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</si>
  <si>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</si>
  <si>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</si>
  <si>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</si>
  <si>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</si>
  <si>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</si>
  <si>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</si>
  <si>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</si>
  <si>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</si>
  <si>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</si>
  <si>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</si>
  <si>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</si>
  <si>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</si>
  <si>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</si>
  <si>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</si>
  <si>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</si>
  <si>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</si>
  <si>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</si>
  <si>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</si>
  <si>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</si>
  <si>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</si>
  <si>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</si>
  <si>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</si>
  <si>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</si>
  <si>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</si>
  <si>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</si>
  <si>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</si>
  <si>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</si>
  <si>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</si>
  <si>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</si>
  <si>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</si>
  <si>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</si>
  <si>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</si>
  <si>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</si>
  <si>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</si>
  <si>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</si>
  <si>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</si>
  <si>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</si>
  <si>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</si>
  <si>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</si>
  <si>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</si>
  <si>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</si>
  <si>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</si>
  <si>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</si>
  <si>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</si>
  <si>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</si>
  <si>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</si>
  <si>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</si>
  <si>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</si>
  <si>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</si>
  <si>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</si>
  <si>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</si>
  <si>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</si>
  <si>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</si>
  <si>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</si>
  <si>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</si>
  <si>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</si>
  <si>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</si>
  <si>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</si>
  <si>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</si>
  <si>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</si>
  <si>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</si>
  <si>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</si>
  <si>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</si>
  <si>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</si>
  <si>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</si>
  <si>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</si>
  <si>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</si>
  <si>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</si>
  <si>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</si>
  <si>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</si>
  <si>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</si>
  <si>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</si>
  <si>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</si>
  <si>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</si>
  <si>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</si>
  <si>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</si>
  <si>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</si>
  <si>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</si>
  <si>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</si>
  <si>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</si>
  <si>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</si>
  <si>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</si>
  <si>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</si>
  <si>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</si>
  <si>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</si>
  <si>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</si>
  <si>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</si>
  <si>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</si>
  <si>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</si>
  <si>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</si>
  <si>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</si>
  <si>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</si>
  <si>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</si>
  <si>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</si>
  <si>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</si>
  <si>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</si>
  <si>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</si>
  <si>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</si>
  <si>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</si>
  <si>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</si>
  <si>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</si>
  <si>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</si>
  <si>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</si>
  <si>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</si>
  <si>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</si>
  <si>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</si>
  <si>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</si>
  <si>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</si>
  <si>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</si>
  <si>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</si>
  <si>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</si>
  <si>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</si>
  <si>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</si>
  <si>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</si>
  <si>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</si>
  <si>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</si>
  <si>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</si>
  <si>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</si>
  <si>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</si>
  <si>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</si>
  <si>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</si>
  <si>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</si>
  <si>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</si>
  <si>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</si>
  <si>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</si>
  <si>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</si>
  <si>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</si>
  <si>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</si>
  <si>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</si>
  <si>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</si>
  <si>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</si>
  <si>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</si>
  <si>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</si>
  <si>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</si>
  <si>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</si>
  <si>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</si>
  <si>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</si>
  <si>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</si>
  <si>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</si>
  <si>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</si>
  <si>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</si>
  <si>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</si>
  <si>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</si>
  <si>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</si>
  <si>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</si>
  <si>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</si>
  <si>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</si>
  <si>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</si>
  <si>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</si>
  <si>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</si>
  <si>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</si>
  <si>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</si>
  <si>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</si>
  <si>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</si>
  <si>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</si>
  <si>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</si>
  <si>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</si>
  <si>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</si>
  <si>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</si>
  <si>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</si>
  <si>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</si>
  <si>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</si>
  <si>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</si>
  <si>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</si>
  <si>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</si>
  <si>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</si>
  <si>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</si>
  <si>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</si>
  <si>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</si>
  <si>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</si>
  <si>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</si>
  <si>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</si>
  <si>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</si>
  <si>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</si>
  <si>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</si>
  <si>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</si>
  <si>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</si>
  <si>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</si>
  <si>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</si>
  <si>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</si>
  <si>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</si>
  <si>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</si>
  <si>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</si>
  <si>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</si>
  <si>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</si>
  <si>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</si>
  <si>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</si>
  <si>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</si>
  <si>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</si>
  <si>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</si>
  <si>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</si>
  <si>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</si>
  <si>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</si>
  <si>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</si>
  <si>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</si>
  <si>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</si>
  <si>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</si>
  <si>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</si>
  <si>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</si>
  <si>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</si>
  <si>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</si>
  <si>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</si>
  <si>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</si>
  <si>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</si>
  <si>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</si>
  <si>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</si>
  <si>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</si>
  <si>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</si>
  <si>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</si>
  <si>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</si>
  <si>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</si>
  <si>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</si>
  <si>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</si>
  <si>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</si>
  <si>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</si>
  <si>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</si>
  <si>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</si>
  <si>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</si>
  <si>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</si>
  <si>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</si>
  <si>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</si>
  <si>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</si>
  <si>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</si>
  <si>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</si>
  <si>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</si>
  <si>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</si>
  <si>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</si>
  <si>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</si>
  <si>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</si>
  <si>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</si>
  <si>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</si>
  <si>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</si>
  <si>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</si>
  <si>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</si>
  <si>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</si>
  <si>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</si>
  <si>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</si>
  <si>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</si>
  <si>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</si>
  <si>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</si>
  <si>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</si>
  <si>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</si>
  <si>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</si>
  <si>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</si>
  <si>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</si>
  <si>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</si>
  <si>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</si>
  <si>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</si>
  <si>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</si>
  <si>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</si>
  <si>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</si>
  <si>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</si>
  <si>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</si>
  <si>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</si>
  <si>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</si>
  <si>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</si>
  <si>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</si>
  <si>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</si>
  <si>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</si>
  <si>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</si>
  <si>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</si>
  <si>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</si>
  <si>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</si>
  <si>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</si>
  <si>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</si>
  <si>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</si>
  <si>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</si>
  <si>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</si>
  <si>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</si>
  <si>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</si>
  <si>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</si>
  <si>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</si>
  <si>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</si>
  <si>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</si>
  <si>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</si>
  <si>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</si>
  <si>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</si>
  <si>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</si>
  <si>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</si>
  <si>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</si>
  <si>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</si>
  <si>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</si>
  <si>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</si>
  <si>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</si>
  <si>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</si>
  <si>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</si>
  <si>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</si>
  <si>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</si>
  <si>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</si>
  <si>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</si>
  <si>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</si>
  <si>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</si>
  <si>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</si>
  <si>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</si>
  <si>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</si>
  <si>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</si>
  <si>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</si>
  <si>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</si>
  <si>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</si>
  <si>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</si>
  <si>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</si>
  <si>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</si>
  <si>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</si>
  <si>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</si>
  <si>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</si>
  <si>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</si>
  <si>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</si>
  <si>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</si>
  <si>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</si>
  <si>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</si>
  <si>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</si>
  <si>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</si>
  <si>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</si>
  <si>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</si>
  <si>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</si>
  <si>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</si>
  <si>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</si>
  <si>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</si>
  <si>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</si>
  <si>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</si>
  <si>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</si>
  <si>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</si>
  <si>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</si>
  <si>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</si>
  <si>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</si>
  <si>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</si>
  <si>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</si>
  <si>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</si>
  <si>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</si>
  <si>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</si>
  <si>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</si>
  <si>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</si>
  <si>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</si>
  <si>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</si>
  <si>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</si>
  <si>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</si>
  <si>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</si>
  <si>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</si>
  <si>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</si>
  <si>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</si>
  <si>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</si>
  <si>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</si>
  <si>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</si>
  <si>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</si>
  <si>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</si>
  <si>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</si>
  <si>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</si>
  <si>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</si>
  <si>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</si>
  <si>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</si>
  <si>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</si>
  <si>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</si>
  <si>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</si>
  <si>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</si>
  <si>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</si>
  <si>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</si>
  <si>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</si>
  <si>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</si>
  <si>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</si>
  <si>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</si>
  <si>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</si>
  <si>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</si>
  <si>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</si>
  <si>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</si>
  <si>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</si>
  <si>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</si>
  <si>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</si>
  <si>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</si>
  <si>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</si>
  <si>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</si>
  <si>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</si>
  <si>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</si>
  <si>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</si>
  <si>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</si>
  <si>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</si>
  <si>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</si>
  <si>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</si>
  <si>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</si>
  <si>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</si>
  <si>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</si>
  <si>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</si>
  <si>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</si>
  <si>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</si>
  <si>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</si>
  <si>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</si>
  <si>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</si>
  <si>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</si>
  <si>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</si>
  <si>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</si>
  <si>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</si>
  <si>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</si>
  <si>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</si>
  <si>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</si>
  <si>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</si>
  <si>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</si>
  <si>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</si>
  <si>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</si>
  <si>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</si>
  <si>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</si>
  <si>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</si>
  <si>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</si>
  <si>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</si>
  <si>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</si>
  <si>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</si>
  <si>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</si>
  <si>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</si>
  <si>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</si>
  <si>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</si>
  <si>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</si>
  <si>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</si>
  <si>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</si>
  <si>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</si>
  <si>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</si>
  <si>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</si>
  <si>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</si>
  <si>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</si>
  <si>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</si>
  <si>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</si>
  <si>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</si>
  <si>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</si>
  <si>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</si>
  <si>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</si>
  <si>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</si>
  <si>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</si>
  <si>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</si>
  <si>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</si>
  <si>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</si>
  <si>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</si>
  <si>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</si>
  <si>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</si>
  <si>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</si>
  <si>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</si>
  <si>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</si>
  <si>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</si>
  <si>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</si>
  <si>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</si>
  <si>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</si>
  <si>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</si>
  <si>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</si>
  <si>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</si>
  <si>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</si>
  <si>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</si>
  <si>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</si>
  <si>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</si>
  <si>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</si>
  <si>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</si>
  <si>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</si>
  <si>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</si>
  <si>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</si>
  <si>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</si>
  <si>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</si>
  <si>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</si>
  <si>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</si>
  <si>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</si>
  <si>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</si>
  <si>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</si>
  <si>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</si>
  <si>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</si>
  <si>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</si>
  <si>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</si>
  <si>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</si>
  <si>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</si>
  <si>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</si>
  <si>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</si>
  <si>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</si>
  <si>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</si>
  <si>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</si>
  <si>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</si>
  <si>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</si>
  <si>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</si>
  <si>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</si>
  <si>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</si>
  <si>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</si>
  <si>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</si>
  <si>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</si>
  <si>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</si>
  <si>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</si>
  <si>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</si>
  <si>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</si>
  <si>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</si>
  <si>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</si>
  <si>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</si>
  <si>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</si>
  <si>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</si>
  <si>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</si>
  <si>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</si>
  <si>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</si>
  <si>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</si>
  <si>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</si>
  <si>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</si>
  <si>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</si>
  <si>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</si>
  <si>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</si>
  <si>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</si>
  <si>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</si>
  <si>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</si>
  <si>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</si>
  <si>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</si>
  <si>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</si>
  <si>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</si>
  <si>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</si>
  <si>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</si>
  <si>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</si>
  <si>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</si>
  <si>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</si>
  <si>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</si>
  <si>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</si>
  <si>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</si>
  <si>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</si>
  <si>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</si>
  <si>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</si>
  <si>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</si>
  <si>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</si>
  <si>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</si>
  <si>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</si>
  <si>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</si>
  <si>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</si>
  <si>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</si>
  <si>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</si>
  <si>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</si>
  <si>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</si>
  <si>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</si>
  <si>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</si>
  <si>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</si>
  <si>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</si>
  <si>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</si>
  <si>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</si>
  <si>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</si>
  <si>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</si>
  <si>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</si>
  <si>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</si>
  <si>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</si>
  <si>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</si>
  <si>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</si>
  <si>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</si>
  <si>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</si>
  <si>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</si>
  <si>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</si>
  <si>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</si>
  <si>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</si>
  <si>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</si>
  <si>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</si>
  <si>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</si>
  <si>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</si>
  <si>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</si>
  <si>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</si>
  <si>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</si>
  <si>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</si>
  <si>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</si>
  <si>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</si>
  <si>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</si>
  <si>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</si>
  <si>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</si>
  <si>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</si>
  <si>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</si>
  <si>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</si>
  <si>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</si>
  <si>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</si>
  <si>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</si>
  <si>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</si>
  <si>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</si>
  <si>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</si>
  <si>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</si>
  <si>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</si>
  <si>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</si>
  <si>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</si>
  <si>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</si>
  <si>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</si>
  <si>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</si>
  <si>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</si>
  <si>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</si>
  <si>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</si>
  <si>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</si>
  <si>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</si>
  <si>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</si>
  <si>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</si>
  <si>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</si>
  <si>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</si>
  <si>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</si>
  <si>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</si>
  <si>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</si>
  <si>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</si>
  <si>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</si>
  <si>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</si>
  <si>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</si>
  <si>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</si>
  <si>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</si>
  <si>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</si>
  <si>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</si>
  <si>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</si>
  <si>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</si>
  <si>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</si>
  <si>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</si>
  <si>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</si>
  <si>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</si>
  <si>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</si>
  <si>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</si>
  <si>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</si>
  <si>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</si>
  <si>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</si>
  <si>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</si>
  <si>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</si>
  <si>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</si>
  <si>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</si>
  <si>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</si>
  <si>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</si>
  <si>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</si>
  <si>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</si>
  <si>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</si>
  <si>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</si>
  <si>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</si>
  <si>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</si>
  <si>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</si>
  <si>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</si>
  <si>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</si>
  <si>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</si>
  <si>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</si>
  <si>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</si>
  <si>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</si>
  <si>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</si>
  <si>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</si>
  <si>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</si>
  <si>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</si>
  <si>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</si>
  <si>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</si>
  <si>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</si>
  <si>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</si>
  <si>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</si>
  <si>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</si>
  <si>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</si>
  <si>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</si>
  <si>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</si>
  <si>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</si>
  <si>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</si>
  <si>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</si>
  <si>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</si>
  <si>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</si>
  <si>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</si>
  <si>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</si>
  <si>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</si>
  <si>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</si>
  <si>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</si>
  <si>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</si>
  <si>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</si>
  <si>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</si>
  <si>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</si>
  <si>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</si>
  <si>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</si>
  <si>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</si>
  <si>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</si>
  <si>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</si>
  <si>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</si>
  <si>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</si>
  <si>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</si>
  <si>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</si>
  <si>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</si>
  <si>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</si>
  <si>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</si>
  <si>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</si>
  <si>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</si>
  <si>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</si>
  <si>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</si>
  <si>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</si>
  <si>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</si>
  <si>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</si>
  <si>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</si>
  <si>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</si>
  <si>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</si>
  <si>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</si>
  <si>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</si>
  <si>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</si>
  <si>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</si>
  <si>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</si>
  <si>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</si>
  <si>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</si>
  <si>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</si>
  <si>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</si>
  <si>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</si>
  <si>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</si>
  <si>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</si>
  <si>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</si>
  <si>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</si>
  <si>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</si>
  <si>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</si>
  <si>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</si>
  <si>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</si>
  <si>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</si>
  <si>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</si>
  <si>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</si>
  <si>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</si>
  <si>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</si>
  <si>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</si>
  <si>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</si>
  <si>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</si>
  <si>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</si>
  <si>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</si>
  <si>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</si>
  <si>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</si>
  <si>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</si>
  <si>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</si>
  <si>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</si>
  <si>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</si>
  <si>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</si>
  <si>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</si>
  <si>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</si>
  <si>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</si>
  <si>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</si>
  <si>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</si>
  <si>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</si>
  <si>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</si>
  <si>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</si>
  <si>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</si>
  <si>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</si>
  <si>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</si>
  <si>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</si>
  <si>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</si>
  <si>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</si>
  <si>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</si>
  <si>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</si>
  <si>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</si>
  <si>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</si>
  <si>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</si>
  <si>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</si>
  <si>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</si>
  <si>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</si>
  <si>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</si>
  <si>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</si>
  <si>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</si>
  <si>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</si>
  <si>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</si>
  <si>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</si>
  <si>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</si>
  <si>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</si>
  <si>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</si>
  <si>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</si>
  <si>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</si>
  <si>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</si>
  <si>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</si>
  <si>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</si>
  <si>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</si>
  <si>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</si>
  <si>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</si>
  <si>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</si>
  <si>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</si>
  <si>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</si>
  <si>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</si>
  <si>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</si>
  <si>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</si>
  <si>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</si>
  <si>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</si>
  <si>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</si>
  <si>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</si>
  <si>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</si>
  <si>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</si>
  <si>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</si>
  <si>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</si>
  <si>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</si>
  <si>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</si>
  <si>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</si>
  <si>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</si>
  <si>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</si>
  <si>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</si>
  <si>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</si>
  <si>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</si>
  <si>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</si>
  <si>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</si>
  <si>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</si>
  <si>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</si>
  <si>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</si>
  <si>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</si>
  <si>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</si>
  <si>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</si>
  <si>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</si>
  <si>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</si>
  <si>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</si>
  <si>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</si>
  <si>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</si>
  <si>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</si>
  <si>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</si>
  <si>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</si>
  <si>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</si>
  <si>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</si>
  <si>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</si>
  <si>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</si>
  <si>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</si>
  <si>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</si>
  <si>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</si>
  <si>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</si>
  <si>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</si>
  <si>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</si>
  <si>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</si>
  <si>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</si>
  <si>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</si>
  <si>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</si>
  <si>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</si>
  <si>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</si>
  <si>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</si>
  <si>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</si>
  <si>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</si>
  <si>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</si>
  <si>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</si>
  <si>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</si>
  <si>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</si>
  <si>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</si>
  <si>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</si>
  <si>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</si>
  <si>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</si>
  <si>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</si>
  <si>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</si>
  <si>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</si>
  <si>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</si>
  <si>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</si>
  <si>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</si>
  <si>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</si>
  <si>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</si>
  <si>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</si>
  <si>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</si>
  <si>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</si>
  <si>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</si>
  <si>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</si>
  <si>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</si>
  <si>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</si>
  <si>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</si>
  <si>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</si>
  <si>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</si>
  <si>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</si>
  <si>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</si>
  <si>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</si>
  <si>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</si>
  <si>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</si>
  <si>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</si>
  <si>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</si>
  <si>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</si>
  <si>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</si>
  <si>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</si>
  <si>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</si>
  <si>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</si>
  <si>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</si>
  <si>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</si>
  <si>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</si>
  <si>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</si>
  <si>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</si>
  <si>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</si>
  <si>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</si>
  <si>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</si>
  <si>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</si>
  <si>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</si>
  <si>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</si>
  <si>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</si>
  <si>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</si>
  <si>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</si>
  <si>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</si>
  <si>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</si>
  <si>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</si>
  <si>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</si>
  <si>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</si>
  <si>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</si>
  <si>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</si>
  <si>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</si>
  <si>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</si>
  <si>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</si>
  <si>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</si>
  <si>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</si>
  <si>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</si>
  <si>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</si>
  <si>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</si>
  <si>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</si>
  <si>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</si>
  <si>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</si>
  <si>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</si>
  <si>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</si>
  <si>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</si>
  <si>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</si>
  <si>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</si>
  <si>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</si>
  <si>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</si>
  <si>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</si>
  <si>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</si>
  <si>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</si>
  <si>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</si>
  <si>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</si>
  <si>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</si>
  <si>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</si>
  <si>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</si>
  <si>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</si>
  <si>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</si>
  <si>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</si>
  <si>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</si>
  <si>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</si>
  <si>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</si>
  <si>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</si>
  <si>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</si>
  <si>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</si>
  <si>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</si>
  <si>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</si>
  <si>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</si>
  <si>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</si>
  <si>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</si>
  <si>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</si>
  <si>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</si>
  <si>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</si>
  <si>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</si>
  <si>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</si>
  <si>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</si>
  <si>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</si>
  <si>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</si>
  <si>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</si>
  <si>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</si>
  <si>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</si>
  <si>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</si>
  <si>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</si>
  <si>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</si>
  <si>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</si>
  <si>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</si>
  <si>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</si>
  <si>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</si>
  <si>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</si>
  <si>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</si>
  <si>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</si>
  <si>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</si>
  <si>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</si>
  <si>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</si>
  <si>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</si>
  <si>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</si>
  <si>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</si>
  <si>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</si>
  <si>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</si>
  <si>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</si>
  <si>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</si>
  <si>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</si>
  <si>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</si>
  <si>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</si>
  <si>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</si>
  <si>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</si>
  <si>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</si>
  <si>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</si>
  <si>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</si>
  <si>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</si>
  <si>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</si>
  <si>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</si>
  <si>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</si>
  <si>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</si>
  <si>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</si>
  <si>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</si>
  <si>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</si>
  <si>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</si>
  <si>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</si>
  <si>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</si>
  <si>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</si>
  <si>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</si>
  <si>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</si>
  <si>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</si>
  <si>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</si>
  <si>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</si>
  <si>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</si>
  <si>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</si>
  <si>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</si>
  <si>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</si>
  <si>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</si>
  <si>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</si>
  <si>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</si>
  <si>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</si>
  <si>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</si>
  <si>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</si>
  <si>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</si>
  <si>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</si>
  <si>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</si>
  <si>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</si>
  <si>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</si>
  <si>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</si>
  <si>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</si>
  <si>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</si>
  <si>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</si>
  <si>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</si>
  <si>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</si>
  <si>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</si>
  <si>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</si>
  <si>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</si>
  <si>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</si>
  <si>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</si>
  <si>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</si>
  <si>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</si>
  <si>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</si>
  <si>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</si>
  <si>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</si>
  <si>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</si>
  <si>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</si>
  <si>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</si>
  <si>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</si>
  <si>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</si>
  <si>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</si>
  <si>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</si>
  <si>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</si>
  <si>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</si>
  <si>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</si>
  <si>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</si>
  <si>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</si>
  <si>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</si>
  <si>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</si>
  <si>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</si>
  <si>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</si>
  <si>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</si>
  <si>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</si>
  <si>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</si>
  <si>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</si>
  <si>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</si>
  <si>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</si>
  <si>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</si>
  <si>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</si>
  <si>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</si>
  <si>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</si>
  <si>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</si>
  <si>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</si>
  <si>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</si>
  <si>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</si>
  <si>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</si>
  <si>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</si>
  <si>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</si>
  <si>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</si>
  <si>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</si>
  <si>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</si>
  <si>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</si>
  <si>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</si>
  <si>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</si>
  <si>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</si>
  <si>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</si>
  <si>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</si>
  <si>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</si>
  <si>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</si>
  <si>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</si>
  <si>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</si>
  <si>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</si>
  <si>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</si>
  <si>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</si>
  <si>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</si>
  <si>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</si>
  <si>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</si>
  <si>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</si>
  <si>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</si>
  <si>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</si>
  <si>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</si>
  <si>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</si>
  <si>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</si>
  <si>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</si>
  <si>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</si>
  <si>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</si>
  <si>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</si>
  <si>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</si>
  <si>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</si>
  <si>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</si>
  <si>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</si>
  <si>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</si>
  <si>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</si>
  <si>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</si>
  <si>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</si>
  <si>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</si>
  <si>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</si>
  <si>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</si>
  <si>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</si>
  <si>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</si>
  <si>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</si>
  <si>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</si>
  <si>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</si>
  <si>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</si>
  <si>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</si>
  <si>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</si>
  <si>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</si>
  <si>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</si>
  <si>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</si>
  <si>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</si>
  <si>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</si>
  <si>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</si>
  <si>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</si>
  <si>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</si>
  <si>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</si>
  <si>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</si>
  <si>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</si>
  <si>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</si>
  <si>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</si>
  <si>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</si>
  <si>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</si>
  <si>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</si>
  <si>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</si>
  <si>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</si>
  <si>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</si>
  <si>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</si>
  <si>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</si>
  <si>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</si>
  <si>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</si>
  <si>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</si>
  <si>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</si>
  <si>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</si>
  <si>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</si>
  <si>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</si>
  <si>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</si>
  <si>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</si>
  <si>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</si>
  <si>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</si>
  <si>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</si>
  <si>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</si>
  <si>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</si>
  <si>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</si>
  <si>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</si>
  <si>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</si>
  <si>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</si>
  <si>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</si>
  <si>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</si>
  <si>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</si>
  <si>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</si>
  <si>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</si>
  <si>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</si>
  <si>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</si>
  <si>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</si>
  <si>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</si>
  <si>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</si>
  <si>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</si>
  <si>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</si>
  <si>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</si>
  <si>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</si>
  <si>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</si>
  <si>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</si>
  <si>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</si>
  <si>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</si>
  <si>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</si>
  <si>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</si>
  <si>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</si>
  <si>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</si>
  <si>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</si>
  <si>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</si>
  <si>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</si>
  <si>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</si>
  <si>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</si>
  <si>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</si>
  <si>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</si>
  <si>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</si>
  <si>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</si>
  <si>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</si>
  <si>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</si>
  <si>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</si>
  <si>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</si>
  <si>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</si>
  <si>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</si>
  <si>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</si>
  <si>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</si>
  <si>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</si>
  <si>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</si>
  <si>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</si>
  <si>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</si>
  <si>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</si>
  <si>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</si>
  <si>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</si>
  <si>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</si>
  <si>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</si>
  <si>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</si>
  <si>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</si>
  <si>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</si>
  <si>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</si>
  <si>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</si>
  <si>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</si>
  <si>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</si>
  <si>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</si>
  <si>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</si>
  <si>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</si>
  <si>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</si>
  <si>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</si>
  <si>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</si>
  <si>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</si>
  <si>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</si>
  <si>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</si>
  <si>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</si>
  <si>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</si>
  <si>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</si>
  <si>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</si>
  <si>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</si>
  <si>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</si>
  <si>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</si>
  <si>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</si>
  <si>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</si>
  <si>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</si>
  <si>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</si>
  <si>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</si>
  <si>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</si>
  <si>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</si>
  <si>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</si>
  <si>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</si>
  <si>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</si>
  <si>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</si>
  <si>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</si>
  <si>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</si>
  <si>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</si>
  <si>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</si>
  <si>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</si>
  <si>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</si>
  <si>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</si>
  <si>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</si>
  <si>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</si>
  <si>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</si>
  <si>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</si>
  <si>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</si>
  <si>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</si>
  <si>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</si>
  <si>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</si>
  <si>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</si>
  <si>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</si>
  <si>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</si>
  <si>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</si>
  <si>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</si>
  <si>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</si>
  <si>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</si>
  <si>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</si>
  <si>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</si>
  <si>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</si>
  <si>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</si>
  <si>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</si>
  <si>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</si>
  <si>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</si>
  <si>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</si>
  <si>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</si>
  <si>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</si>
  <si>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</si>
  <si>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</si>
  <si>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</si>
  <si>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</si>
  <si>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</si>
  <si>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</si>
  <si>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</si>
  <si>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</si>
  <si>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</si>
  <si>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</si>
  <si>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</si>
  <si>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</si>
  <si>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</si>
  <si>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</si>
  <si>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</si>
  <si>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</si>
  <si>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</si>
  <si>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</si>
  <si>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</si>
  <si>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</si>
  <si>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</si>
  <si>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</si>
  <si>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</si>
  <si>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</si>
  <si>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</si>
  <si>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</si>
  <si>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</si>
  <si>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</si>
  <si>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</si>
  <si>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</si>
  <si>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</si>
  <si>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</si>
  <si>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</si>
  <si>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</si>
  <si>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</si>
  <si>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</si>
  <si>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</si>
  <si>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</si>
  <si>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</si>
  <si>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</si>
  <si>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</si>
  <si>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</si>
  <si>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</si>
  <si>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</si>
  <si>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</si>
  <si>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</si>
  <si>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</si>
  <si>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</si>
  <si>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</si>
  <si>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</si>
  <si>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</si>
  <si>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</si>
  <si>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</si>
  <si>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</si>
  <si>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</si>
  <si>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</si>
  <si>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</si>
  <si>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</si>
  <si>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</si>
  <si>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</si>
  <si>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</si>
  <si>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</si>
  <si>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</si>
  <si>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</si>
  <si>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</si>
  <si>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</si>
  <si>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</si>
  <si>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</si>
  <si>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</si>
  <si>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</si>
  <si>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</si>
  <si>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</si>
  <si>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</si>
  <si>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</si>
  <si>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</si>
  <si>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</si>
  <si>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</si>
  <si>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</si>
  <si>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</si>
  <si>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</si>
  <si>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</si>
  <si>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</si>
  <si>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</si>
  <si>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</si>
  <si>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</si>
  <si>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</si>
  <si>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</si>
  <si>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</si>
  <si>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</si>
  <si>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</si>
  <si>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</si>
  <si>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</si>
  <si>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</si>
  <si>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</si>
  <si>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</si>
  <si>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</si>
  <si>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</si>
  <si>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</si>
  <si>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</si>
  <si>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</si>
  <si>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</si>
  <si>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</si>
  <si>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</si>
  <si>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</si>
  <si>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</si>
  <si>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</si>
  <si>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</si>
  <si>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</si>
  <si>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</si>
  <si>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</si>
  <si>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</si>
  <si>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</si>
  <si>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</si>
  <si>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</si>
  <si>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</si>
  <si>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</si>
  <si>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</si>
  <si>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</si>
  <si>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</si>
  <si>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</si>
  <si>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</si>
  <si>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</si>
  <si>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</si>
  <si>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</si>
  <si>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</si>
  <si>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</si>
  <si>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</si>
  <si>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</si>
  <si>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</si>
  <si>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</si>
  <si>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</si>
  <si>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</si>
  <si>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</si>
  <si>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</si>
  <si>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</si>
  <si>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</si>
  <si>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</si>
  <si>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</si>
  <si>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</si>
  <si>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</si>
  <si>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</si>
  <si>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</si>
  <si>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</si>
  <si>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</si>
  <si>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</si>
  <si>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</si>
  <si>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</si>
  <si>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</si>
  <si>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</si>
  <si>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</si>
  <si>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</si>
  <si>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</si>
  <si>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</si>
  <si>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</si>
  <si>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</si>
  <si>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</si>
  <si>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</si>
  <si>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</si>
  <si>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</si>
  <si>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</si>
  <si>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</si>
  <si>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</si>
  <si>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</si>
  <si>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</si>
  <si>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</si>
  <si>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</si>
  <si>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</si>
  <si>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</si>
  <si>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</si>
  <si>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</si>
  <si>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</si>
  <si>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</si>
  <si>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</si>
  <si>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</si>
  <si>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</si>
  <si>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</si>
  <si>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</si>
  <si>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</si>
  <si>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</si>
  <si>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</si>
  <si>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</si>
  <si>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</si>
  <si>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</si>
  <si>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</si>
  <si>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</si>
  <si>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</si>
  <si>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</si>
  <si>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</si>
  <si>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</si>
  <si>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</si>
  <si>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</si>
  <si>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</si>
  <si>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</si>
  <si>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</si>
  <si>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</si>
  <si>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</si>
  <si>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</si>
  <si>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</si>
  <si>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</si>
  <si>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</si>
  <si>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</si>
  <si>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</si>
  <si>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</si>
  <si>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</si>
  <si>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</si>
  <si>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</si>
  <si>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</si>
  <si>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</si>
  <si>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</si>
  <si>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</si>
  <si>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</si>
  <si>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</si>
  <si>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</si>
  <si>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</si>
  <si>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</si>
  <si>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</si>
  <si>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</si>
  <si>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</si>
  <si>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</si>
  <si>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</si>
  <si>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</si>
  <si>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</si>
  <si>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</si>
  <si>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</si>
  <si>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</si>
  <si>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</si>
  <si>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</si>
  <si>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</si>
  <si>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</si>
  <si>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</si>
  <si>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</si>
  <si>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</si>
  <si>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</si>
  <si>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</si>
  <si>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</si>
  <si>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</si>
  <si>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</si>
  <si>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</si>
  <si>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</si>
  <si>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</si>
  <si>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</si>
  <si>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</si>
  <si>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</si>
  <si>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</si>
  <si>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</si>
  <si>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</si>
  <si>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</si>
  <si>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</si>
  <si>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</si>
  <si>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</si>
  <si>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</si>
  <si>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</si>
  <si>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</si>
  <si>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</si>
  <si>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</si>
  <si>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</si>
  <si>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</si>
  <si>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</si>
  <si>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</si>
  <si>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</si>
  <si>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</si>
  <si>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</si>
  <si>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</si>
  <si>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</si>
  <si>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</si>
  <si>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</si>
  <si>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</si>
  <si>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</si>
  <si>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</si>
  <si>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</si>
  <si>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</si>
  <si>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</si>
  <si>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</si>
  <si>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</si>
  <si>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</si>
  <si>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</si>
  <si>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</si>
  <si>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</si>
  <si>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</si>
  <si>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</si>
  <si>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</si>
  <si>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</si>
  <si>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</si>
  <si>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</si>
  <si>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</si>
  <si>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</si>
  <si>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</si>
  <si>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</si>
  <si>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</si>
  <si>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</si>
  <si>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</si>
  <si>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</si>
  <si>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</si>
  <si>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</si>
  <si>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</si>
  <si>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</si>
  <si>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</si>
  <si>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</si>
  <si>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</si>
  <si>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</si>
  <si>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</si>
  <si>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</si>
  <si>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</si>
  <si>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</si>
  <si>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</si>
  <si>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</si>
  <si>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</si>
  <si>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</si>
  <si>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</si>
  <si>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</si>
  <si>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</si>
  <si>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</si>
  <si>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</si>
  <si>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</si>
  <si>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</si>
  <si>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</si>
  <si>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</si>
  <si>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</si>
  <si>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</si>
  <si>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</si>
  <si>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</si>
  <si>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</si>
  <si>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</si>
  <si>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</si>
  <si>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</si>
  <si>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</si>
  <si>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</si>
  <si>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</si>
  <si>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</si>
  <si>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</si>
  <si>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</si>
  <si>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</si>
  <si>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</si>
  <si>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</si>
  <si>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</si>
  <si>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</si>
  <si>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</si>
  <si>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</si>
  <si>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</si>
  <si>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</si>
  <si>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</si>
  <si>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</si>
  <si>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</si>
  <si>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</si>
  <si>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</si>
  <si>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</si>
  <si>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</si>
  <si>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</si>
  <si>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</si>
  <si>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</si>
  <si>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</si>
  <si>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</si>
  <si>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</si>
  <si>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</si>
  <si>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</si>
  <si>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</si>
  <si>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</si>
  <si>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</si>
  <si>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</si>
  <si>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</si>
  <si>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</si>
  <si>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</si>
  <si>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</si>
  <si>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</si>
  <si>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</si>
  <si>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</si>
  <si>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</si>
  <si>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</si>
  <si>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</si>
  <si>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</si>
  <si>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</si>
  <si>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</si>
  <si>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</si>
  <si>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</si>
  <si>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</si>
  <si>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</si>
  <si>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</si>
  <si>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</si>
  <si>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</si>
  <si>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</si>
  <si>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</si>
  <si>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</si>
  <si>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</si>
  <si>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</si>
  <si>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</si>
  <si>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</si>
  <si>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</si>
  <si>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</si>
  <si>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</si>
  <si>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</si>
  <si>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</si>
  <si>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</si>
  <si>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</si>
  <si>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</si>
  <si>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</si>
  <si>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</si>
  <si>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</si>
  <si>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</si>
  <si>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</si>
  <si>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</si>
  <si>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</si>
  <si>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</si>
  <si>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</si>
  <si>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</si>
  <si>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</si>
  <si>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</si>
  <si>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</si>
  <si>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</si>
  <si>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</si>
  <si>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</si>
  <si>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</si>
  <si>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</si>
  <si>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</si>
  <si>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</si>
  <si>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</si>
  <si>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</si>
  <si>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</si>
  <si>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</si>
  <si>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</si>
  <si>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</si>
  <si>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</si>
  <si>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</si>
  <si>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</si>
  <si>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</si>
  <si>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</si>
  <si>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</si>
  <si>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</si>
  <si>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</si>
  <si>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</si>
  <si>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</si>
  <si>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</si>
  <si>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</si>
  <si>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</si>
  <si>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</si>
  <si>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</si>
  <si>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</si>
  <si>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</si>
  <si>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</si>
  <si>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</si>
  <si>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</si>
  <si>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</si>
  <si>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</si>
  <si>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</si>
  <si>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</si>
  <si>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</si>
  <si>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</si>
  <si>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</si>
  <si>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</si>
  <si>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</si>
  <si>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</si>
  <si>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</si>
  <si>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</si>
  <si>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</si>
  <si>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</si>
  <si>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</si>
  <si>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</si>
  <si>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</si>
  <si>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</si>
  <si>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</si>
  <si>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</si>
  <si>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</si>
  <si>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</si>
  <si>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</si>
  <si>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</si>
  <si>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</si>
  <si>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</si>
  <si>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</si>
  <si>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</si>
  <si>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</si>
  <si>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</si>
  <si>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</si>
  <si>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</si>
  <si>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</si>
  <si>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</si>
  <si>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</si>
  <si>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</si>
  <si>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</si>
  <si>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</si>
  <si>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</si>
  <si>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</si>
  <si>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</si>
  <si>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</si>
  <si>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</si>
  <si>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</si>
  <si>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</si>
  <si>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</si>
  <si>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</si>
  <si>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</si>
  <si>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</si>
  <si>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</si>
  <si>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</si>
  <si>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</si>
  <si>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</si>
  <si>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</si>
  <si>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</si>
  <si>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</si>
  <si>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</si>
  <si>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</si>
  <si>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</si>
  <si>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</si>
  <si>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</si>
  <si>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</si>
  <si>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</si>
  <si>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</si>
  <si>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</si>
  <si>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</si>
  <si>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</si>
  <si>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</si>
  <si>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</si>
  <si>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</si>
  <si>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</si>
  <si>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</si>
  <si>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</si>
  <si>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</si>
  <si>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</si>
  <si>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</si>
  <si>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</si>
  <si>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</si>
  <si>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</si>
  <si>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</si>
  <si>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</si>
  <si>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</si>
  <si>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</si>
  <si>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</si>
  <si>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</si>
  <si>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</si>
  <si>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</si>
  <si>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</si>
  <si>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</si>
  <si>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</si>
  <si>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</si>
  <si>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</si>
  <si>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</si>
  <si>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</si>
  <si>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</si>
  <si>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</si>
  <si>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</si>
  <si>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</si>
  <si>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</si>
  <si>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</si>
  <si>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</si>
  <si>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</si>
  <si>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</si>
  <si>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</si>
  <si>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</si>
  <si>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</si>
  <si>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</si>
  <si>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</si>
  <si>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</si>
  <si>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</si>
  <si>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</si>
  <si>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</si>
  <si>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</si>
  <si>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</si>
  <si>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</si>
  <si>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</si>
  <si>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</si>
  <si>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</si>
  <si>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</si>
  <si>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</si>
  <si>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</si>
  <si>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</si>
  <si>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</si>
  <si>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</si>
  <si>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</si>
  <si>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</si>
  <si>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</si>
  <si>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</si>
  <si>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</si>
  <si>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</si>
  <si>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</si>
  <si>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</si>
  <si>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</si>
  <si>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</si>
  <si>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</si>
  <si>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</si>
  <si>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</si>
  <si>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</si>
  <si>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</si>
  <si>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</si>
  <si>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</si>
  <si>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</si>
  <si>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</si>
  <si>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</si>
  <si>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</si>
  <si>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</si>
  <si>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</si>
  <si>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</si>
  <si>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</si>
  <si>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</si>
  <si>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</si>
  <si>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</si>
  <si>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</si>
  <si>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</si>
  <si>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</si>
  <si>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</si>
  <si>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</si>
  <si>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</si>
  <si>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</si>
  <si>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</si>
  <si>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</si>
  <si>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</si>
  <si>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</si>
  <si>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</si>
  <si>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</si>
  <si>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</si>
  <si>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</si>
  <si>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</si>
  <si>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</si>
  <si>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</si>
  <si>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</si>
  <si>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</si>
  <si>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</si>
  <si>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</si>
  <si>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</si>
  <si>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</si>
  <si>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</si>
  <si>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</si>
  <si>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</si>
  <si>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</si>
  <si>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</si>
  <si>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</si>
  <si>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</si>
  <si>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</si>
  <si>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</si>
  <si>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</si>
  <si>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</si>
  <si>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</si>
  <si>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</si>
  <si>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</si>
  <si>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</si>
  <si>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</si>
  <si>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</si>
  <si>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</si>
  <si>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</si>
  <si>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</si>
  <si>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</si>
  <si>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</si>
  <si>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</si>
  <si>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</si>
  <si>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</si>
  <si>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</si>
  <si>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</si>
  <si>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</si>
  <si>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</si>
  <si>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</si>
  <si>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</si>
  <si>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</si>
  <si>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</si>
  <si>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</si>
  <si>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</si>
  <si>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</si>
  <si>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</si>
  <si>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</si>
  <si>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</si>
  <si>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</si>
  <si>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</si>
  <si>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</si>
  <si>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</si>
  <si>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</si>
  <si>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</si>
  <si>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</si>
  <si>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</si>
  <si>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</si>
  <si>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</si>
  <si>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</si>
  <si>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</si>
  <si>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</si>
  <si>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</si>
  <si>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</si>
  <si>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</si>
  <si>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</si>
  <si>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</si>
  <si>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</si>
  <si>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</si>
  <si>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</si>
  <si>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</si>
  <si>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</si>
  <si>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</si>
  <si>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</si>
  <si>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</si>
  <si>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</si>
  <si>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</si>
  <si>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</si>
  <si>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</si>
  <si>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</si>
  <si>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</si>
  <si>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</si>
  <si>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</si>
  <si>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</si>
  <si>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</si>
  <si>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</si>
  <si>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</si>
  <si>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</si>
  <si>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</si>
  <si>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</si>
  <si>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</si>
  <si>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</si>
  <si>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</si>
  <si>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</si>
  <si>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</si>
  <si>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</si>
  <si>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</si>
  <si>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</si>
  <si>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</si>
  <si>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</si>
  <si>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</si>
  <si>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</si>
  <si>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</si>
  <si>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</si>
  <si>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</si>
  <si>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</si>
  <si>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</si>
  <si>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</si>
  <si>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</si>
  <si>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</si>
  <si>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</si>
  <si>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</si>
  <si>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</si>
  <si>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</si>
  <si>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</si>
  <si>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</si>
  <si>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</si>
  <si>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</si>
  <si>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</si>
  <si>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</si>
  <si>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</si>
  <si>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</si>
  <si>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</si>
  <si>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</si>
  <si>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</si>
  <si>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</si>
  <si>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</si>
  <si>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</si>
  <si>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</si>
  <si>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</si>
  <si>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</si>
  <si>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</si>
  <si>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</si>
  <si>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</si>
  <si>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</si>
  <si>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</si>
  <si>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</si>
  <si>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</si>
  <si>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</si>
  <si>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</si>
  <si>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</si>
  <si>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</si>
  <si>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</si>
  <si>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</si>
  <si>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</si>
  <si>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</si>
  <si>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</si>
  <si>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</si>
  <si>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</si>
  <si>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</si>
  <si>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</si>
  <si>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</si>
  <si>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</si>
  <si>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</si>
  <si>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</si>
  <si>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</si>
  <si>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</si>
  <si>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</si>
  <si>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</si>
  <si>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</si>
  <si>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</si>
  <si>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</si>
  <si>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</si>
  <si>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</si>
  <si>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</si>
  <si>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</si>
  <si>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</si>
  <si>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</si>
  <si>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</si>
  <si>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</si>
  <si>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</si>
  <si>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</si>
  <si>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</si>
  <si>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</si>
  <si>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</si>
  <si>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</si>
  <si>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</si>
  <si>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</si>
  <si>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</si>
  <si>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</si>
  <si>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</si>
  <si>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</si>
  <si>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</si>
  <si>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</si>
  <si>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</si>
  <si>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</si>
  <si>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</si>
  <si>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</si>
  <si>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</si>
  <si>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</si>
  <si>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</si>
  <si>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</si>
  <si>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</si>
  <si>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</si>
  <si>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</si>
  <si>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</si>
  <si>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</si>
  <si>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</si>
  <si>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</si>
  <si>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</si>
  <si>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</si>
  <si>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</si>
  <si>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</si>
  <si>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</si>
  <si>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</si>
  <si>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</si>
  <si>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</si>
  <si>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</si>
  <si>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</si>
  <si>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</si>
  <si>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</si>
  <si>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</si>
  <si>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</si>
  <si>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</si>
  <si>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</si>
  <si>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</si>
  <si>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</si>
  <si>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</si>
  <si>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</si>
  <si>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</si>
  <si>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</si>
  <si>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</si>
  <si>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</si>
  <si>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</si>
  <si>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</si>
  <si>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</si>
  <si>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</si>
  <si>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</si>
  <si>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</si>
  <si>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</si>
  <si>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</si>
  <si>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</si>
  <si>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</si>
  <si>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</si>
  <si>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</si>
  <si>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</si>
  <si>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</si>
  <si>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</si>
  <si>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</si>
  <si>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</si>
  <si>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</si>
  <si>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</si>
  <si>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</si>
  <si>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</si>
  <si>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</si>
  <si>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</si>
  <si>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</si>
  <si>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</si>
  <si>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</si>
  <si>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</si>
  <si>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</si>
  <si>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</si>
  <si>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</si>
  <si>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</si>
  <si>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</si>
  <si>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</si>
  <si>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</si>
  <si>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</si>
  <si>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</si>
  <si>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</si>
  <si>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</si>
  <si>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</si>
  <si>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</si>
  <si>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</si>
  <si>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</si>
  <si>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</si>
  <si>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</si>
  <si>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</si>
  <si>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</si>
  <si>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</si>
  <si>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</si>
  <si>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</si>
  <si>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</si>
  <si>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</si>
  <si>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</si>
  <si>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</si>
  <si>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</si>
  <si>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</si>
  <si>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</si>
  <si>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</si>
  <si>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</si>
  <si>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</si>
  <si>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</si>
  <si>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</si>
  <si>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</si>
  <si>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</si>
  <si>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</si>
  <si>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</si>
  <si>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</si>
  <si>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</si>
  <si>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</si>
  <si>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</si>
  <si>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</si>
  <si>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</si>
  <si>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</si>
  <si>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</si>
  <si>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</si>
  <si>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</si>
  <si>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</si>
  <si>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</si>
  <si>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</si>
  <si>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</si>
  <si>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</si>
  <si>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</si>
  <si>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</si>
  <si>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</si>
  <si>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</si>
  <si>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</si>
  <si>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</si>
  <si>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</si>
  <si>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</si>
  <si>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</si>
  <si>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</si>
  <si>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</si>
  <si>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</si>
  <si>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</si>
  <si>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</si>
  <si>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</si>
  <si>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</si>
  <si>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</si>
  <si>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</si>
  <si>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</si>
  <si>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</si>
  <si>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</si>
  <si>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</si>
  <si>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</si>
  <si>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</si>
  <si>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</si>
  <si>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</si>
  <si>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</si>
  <si>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</si>
  <si>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</si>
  <si>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</si>
  <si>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</si>
  <si>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</si>
  <si>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</si>
  <si>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</si>
  <si>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</si>
  <si>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</si>
  <si>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</si>
  <si>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</si>
  <si>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</si>
  <si>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</si>
  <si>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</si>
  <si>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</si>
  <si>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</si>
  <si>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</si>
  <si>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</si>
  <si>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</si>
  <si>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</si>
  <si>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</si>
  <si>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</si>
  <si>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</si>
  <si>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</si>
  <si>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</si>
  <si>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</si>
  <si>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</si>
  <si>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</si>
  <si>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</si>
  <si>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</si>
  <si>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</si>
  <si>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</si>
  <si>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</si>
  <si>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</si>
  <si>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</si>
  <si>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</si>
  <si>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</si>
  <si>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</si>
  <si>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</si>
  <si>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</si>
  <si>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</si>
  <si>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</si>
  <si>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</si>
  <si>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</si>
  <si>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</si>
  <si>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</si>
  <si>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</si>
  <si>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</si>
  <si>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</si>
  <si>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</si>
  <si>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</si>
  <si>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</si>
  <si>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</si>
  <si>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</si>
  <si>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</si>
  <si>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</si>
  <si>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</si>
  <si>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</si>
  <si>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</si>
  <si>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</si>
  <si>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</si>
  <si>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</si>
  <si>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</si>
  <si>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</si>
  <si>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</si>
  <si>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</si>
  <si>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</si>
  <si>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</si>
  <si>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</si>
  <si>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</si>
  <si>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</si>
  <si>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</si>
  <si>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</si>
  <si>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</si>
  <si>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</si>
  <si>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</si>
  <si>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</si>
  <si>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</si>
  <si>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</si>
  <si>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</si>
  <si>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</si>
  <si>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</si>
  <si>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</si>
  <si>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</si>
  <si>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</si>
  <si>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</si>
  <si>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</si>
  <si>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</si>
  <si>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</si>
  <si>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</si>
  <si>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</si>
  <si>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</si>
  <si>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</si>
  <si>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</si>
  <si>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</si>
  <si>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</si>
  <si>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</si>
  <si>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</si>
  <si>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</si>
  <si>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</si>
  <si>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</si>
  <si>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</si>
  <si>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</si>
  <si>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</si>
  <si>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</si>
  <si>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</si>
  <si>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</si>
  <si>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</si>
  <si>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</si>
  <si>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</si>
  <si>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</si>
  <si>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</si>
  <si>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</si>
  <si>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</si>
  <si>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</si>
  <si>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</si>
  <si>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</si>
  <si>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</si>
  <si>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</si>
  <si>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</si>
  <si>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</si>
  <si>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</si>
  <si>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</si>
  <si>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</si>
  <si>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</si>
  <si>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</si>
  <si>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</si>
  <si>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</si>
  <si>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</si>
  <si>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</si>
  <si>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</si>
  <si>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</si>
  <si>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</si>
  <si>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</si>
  <si>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</si>
  <si>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</si>
  <si>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</si>
  <si>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</si>
  <si>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</si>
  <si>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</si>
  <si>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</si>
  <si>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</si>
  <si>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</si>
  <si>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</si>
  <si>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</si>
  <si>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</si>
  <si>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</si>
  <si>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</si>
  <si>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</si>
  <si>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</si>
  <si>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</si>
  <si>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</si>
  <si>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</si>
  <si>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</si>
  <si>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</si>
  <si>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</si>
  <si>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</si>
  <si>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</si>
  <si>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</si>
  <si>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</si>
  <si>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</si>
  <si>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</si>
  <si>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</si>
  <si>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</si>
  <si>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</si>
  <si>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</si>
  <si>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</si>
  <si>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</si>
  <si>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</si>
  <si>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</si>
  <si>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</si>
  <si>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</si>
  <si>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</si>
  <si>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</si>
  <si>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</si>
  <si>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</si>
  <si>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</si>
  <si>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</si>
  <si>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</si>
  <si>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</si>
  <si>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</si>
  <si>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</si>
  <si>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</si>
  <si>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</si>
  <si>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</si>
  <si>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</si>
  <si>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</si>
  <si>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</si>
  <si>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</si>
  <si>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</si>
  <si>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</si>
  <si>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</si>
  <si>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</si>
  <si>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</si>
  <si>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</si>
  <si>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</si>
  <si>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</si>
  <si>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</si>
  <si>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</si>
  <si>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</si>
  <si>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</si>
  <si>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</si>
  <si>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</si>
  <si>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</si>
  <si>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</si>
  <si>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</si>
  <si>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</si>
  <si>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</si>
  <si>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</si>
  <si>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</si>
  <si>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</si>
  <si>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</si>
  <si>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</si>
  <si>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</si>
  <si>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</si>
  <si>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</si>
  <si>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</si>
  <si>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</si>
  <si>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</si>
  <si>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</si>
  <si>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</si>
  <si>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</si>
  <si>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</si>
  <si>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</si>
  <si>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</si>
  <si>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</si>
  <si>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</si>
  <si>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</si>
  <si>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</si>
  <si>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</si>
  <si>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</si>
  <si>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</si>
  <si>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</si>
  <si>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</si>
  <si>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</si>
  <si>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</si>
  <si>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</si>
  <si>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</si>
  <si>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</si>
  <si>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</si>
  <si>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</si>
  <si>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</si>
  <si>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</si>
  <si>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</si>
  <si>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</si>
  <si>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</si>
  <si>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</si>
  <si>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</si>
  <si>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</si>
  <si>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</si>
  <si>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</si>
  <si>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</si>
  <si>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</si>
  <si>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</si>
  <si>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</si>
  <si>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</si>
  <si>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</si>
  <si>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</si>
  <si>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</si>
  <si>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</si>
  <si>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</si>
  <si>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</si>
  <si>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</si>
  <si>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</si>
  <si>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</si>
  <si>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</si>
  <si>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</si>
  <si>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</si>
  <si>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</si>
  <si>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</si>
  <si>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</si>
  <si>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</si>
  <si>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</si>
  <si>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</si>
  <si>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</si>
  <si>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</si>
  <si>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</si>
  <si>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</si>
  <si>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</si>
  <si>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</si>
  <si>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</si>
  <si>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</si>
  <si>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</si>
  <si>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</si>
  <si>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</si>
  <si>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</si>
  <si>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</si>
  <si>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</si>
  <si>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</si>
  <si>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</si>
  <si>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</si>
  <si>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</si>
  <si>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</si>
  <si>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</si>
  <si>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</si>
  <si>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</si>
  <si>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</si>
  <si>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</si>
  <si>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</si>
  <si>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</si>
  <si>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</si>
  <si>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</si>
  <si>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</si>
  <si>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</si>
  <si>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</si>
  <si>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</si>
  <si>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</si>
  <si>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</si>
  <si>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</si>
  <si>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</si>
  <si>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</si>
  <si>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</si>
  <si>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</si>
  <si>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</si>
  <si>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</si>
  <si>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</si>
  <si>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</si>
  <si>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</si>
  <si>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</si>
  <si>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</si>
  <si>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</si>
  <si>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</si>
  <si>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</si>
  <si>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</si>
  <si>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</si>
  <si>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</si>
  <si>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</si>
  <si>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</si>
  <si>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</si>
  <si>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</si>
  <si>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</si>
  <si>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</si>
  <si>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</si>
  <si>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</si>
  <si>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</si>
  <si>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</si>
  <si>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</si>
  <si>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</si>
  <si>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</si>
  <si>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</si>
  <si>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</si>
  <si>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</si>
  <si>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</si>
  <si>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</si>
  <si>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</si>
  <si>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</si>
  <si>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</si>
  <si>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</si>
  <si>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</si>
  <si>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</si>
  <si>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</si>
  <si>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</si>
  <si>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</si>
  <si>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</si>
  <si>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</si>
  <si>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</si>
  <si>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</si>
  <si>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</si>
  <si>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</si>
  <si>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</si>
  <si>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</si>
  <si>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</si>
  <si>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</si>
  <si>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</si>
  <si>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</si>
  <si>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</si>
  <si>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</si>
  <si>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</si>
  <si>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</si>
  <si>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</si>
  <si>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</si>
  <si>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</si>
  <si>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</si>
  <si>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</si>
  <si>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</si>
  <si>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</si>
  <si>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</si>
  <si>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</si>
  <si>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</si>
  <si>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</si>
  <si>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</si>
  <si>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</si>
  <si>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</si>
  <si>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</si>
  <si>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</si>
  <si>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</si>
  <si>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</si>
  <si>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</si>
  <si>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</si>
  <si>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</si>
  <si>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</si>
  <si>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</si>
  <si>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</si>
  <si>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</si>
  <si>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</si>
  <si>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</si>
  <si>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</si>
  <si>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</si>
  <si>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</si>
  <si>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</si>
  <si>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</si>
  <si>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</si>
  <si>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</si>
  <si>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</si>
  <si>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</si>
  <si>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</si>
  <si>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</si>
  <si>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</si>
  <si>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</si>
  <si>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</si>
  <si>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</si>
  <si>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</si>
  <si>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</si>
  <si>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</si>
  <si>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</si>
  <si>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</si>
  <si>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</si>
  <si>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</si>
  <si>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</si>
  <si>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</si>
  <si>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</si>
  <si>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</si>
  <si>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</si>
  <si>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</si>
  <si>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</si>
  <si>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</si>
  <si>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</si>
  <si>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</si>
  <si>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</si>
  <si>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</si>
  <si>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</si>
  <si>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</si>
  <si>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</si>
  <si>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</si>
  <si>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</si>
  <si>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</si>
  <si>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</si>
  <si>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</si>
  <si>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</si>
  <si>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</si>
  <si>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</si>
  <si>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</si>
  <si>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</si>
  <si>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</si>
  <si>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</si>
  <si>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</si>
  <si>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</si>
  <si>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</si>
  <si>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</si>
  <si>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</si>
  <si>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</si>
  <si>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</si>
  <si>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</si>
  <si>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</si>
  <si>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</si>
  <si>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</si>
  <si>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</si>
  <si>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</si>
  <si>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</si>
  <si>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</si>
  <si>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</si>
  <si>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</si>
  <si>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</si>
  <si>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</si>
  <si>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</si>
  <si>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</si>
  <si>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</si>
  <si>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</si>
  <si>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</si>
  <si>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</si>
  <si>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</si>
  <si>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</si>
  <si>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</si>
  <si>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</si>
  <si>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</si>
  <si>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</si>
  <si>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</si>
  <si>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</si>
  <si>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</si>
  <si>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</si>
  <si>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</si>
  <si>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</si>
  <si>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</si>
  <si>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</si>
  <si>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</si>
  <si>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</si>
  <si>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</si>
  <si>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</si>
  <si>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</si>
  <si>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</si>
  <si>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</si>
  <si>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</si>
  <si>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</si>
  <si>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</si>
  <si>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</si>
  <si>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</si>
  <si>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</si>
  <si>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</si>
  <si>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</si>
  <si>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</si>
  <si>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</si>
  <si>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</si>
  <si>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</si>
  <si>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</si>
  <si>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</si>
  <si>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</si>
  <si>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</si>
  <si>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</si>
  <si>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</si>
  <si>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</si>
  <si>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</si>
  <si>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</si>
  <si>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</si>
  <si>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</si>
  <si>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</si>
  <si>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</si>
  <si>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</si>
  <si>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</si>
  <si>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</si>
  <si>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</si>
  <si>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</si>
  <si>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</si>
  <si>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</si>
  <si>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</si>
  <si>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</si>
  <si>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</si>
  <si>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</si>
  <si>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</si>
  <si>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</si>
  <si>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</si>
  <si>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</si>
  <si>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</si>
  <si>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</si>
  <si>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</si>
  <si>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</si>
  <si>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</si>
  <si>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</si>
  <si>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</si>
  <si>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</si>
  <si>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</si>
  <si>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</si>
  <si>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</si>
  <si>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</si>
  <si>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</si>
  <si>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</si>
  <si>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</si>
  <si>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</si>
  <si>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</si>
  <si>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</si>
  <si>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</si>
  <si>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</si>
  <si>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</si>
  <si>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</si>
  <si>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</si>
  <si>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</si>
  <si>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</si>
  <si>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</si>
  <si>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</si>
  <si>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</si>
  <si>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</si>
  <si>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</si>
  <si>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</si>
  <si>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</si>
  <si>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</si>
  <si>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</si>
  <si>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</si>
  <si>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</si>
  <si>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</si>
  <si>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</si>
  <si>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</si>
  <si>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</si>
  <si>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</si>
  <si>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</si>
  <si>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</si>
  <si>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</si>
  <si>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</si>
  <si>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</si>
  <si>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</si>
  <si>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</si>
  <si>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</si>
  <si>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</si>
  <si>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</si>
  <si>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</si>
  <si>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</si>
  <si>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</si>
  <si>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</si>
  <si>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</si>
  <si>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</si>
  <si>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</si>
  <si>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</si>
  <si>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</si>
  <si>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</si>
  <si>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</si>
  <si>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</si>
  <si>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</si>
  <si>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</si>
  <si>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</si>
  <si>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</si>
  <si>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</si>
  <si>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</si>
  <si>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</si>
  <si>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</si>
  <si>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</si>
  <si>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</si>
  <si>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</si>
  <si>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</si>
  <si>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</si>
  <si>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</si>
  <si>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</si>
  <si>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</si>
  <si>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</si>
  <si>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</si>
  <si>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</si>
  <si>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</si>
  <si>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</si>
  <si>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</si>
  <si>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</si>
  <si>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</si>
  <si>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</si>
  <si>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</si>
  <si>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</si>
  <si>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</si>
  <si>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</si>
  <si>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</si>
  <si>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</si>
  <si>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</si>
  <si>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</si>
  <si>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</si>
  <si>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</si>
  <si>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</si>
  <si>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</si>
  <si>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</si>
  <si>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</si>
  <si>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</si>
  <si>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</si>
  <si>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</si>
  <si>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</si>
  <si>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</si>
  <si>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</si>
  <si>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</si>
  <si>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</si>
  <si>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</si>
  <si>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</si>
  <si>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</si>
  <si>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</si>
  <si>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</si>
  <si>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</si>
  <si>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</si>
  <si>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</si>
  <si>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</si>
  <si>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</si>
  <si>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</si>
  <si>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</si>
  <si>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</si>
  <si>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</si>
  <si>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</si>
  <si>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</si>
  <si>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</si>
  <si>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</si>
  <si>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</si>
  <si>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</si>
  <si>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</si>
  <si>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</si>
  <si>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</si>
  <si>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</si>
  <si>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</si>
  <si>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</si>
  <si>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</si>
  <si>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</si>
  <si>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</si>
  <si>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</si>
  <si>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</si>
  <si>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</si>
  <si>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</si>
  <si>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</si>
  <si>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</si>
  <si>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</si>
  <si>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</si>
  <si>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</si>
  <si>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</si>
  <si>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</si>
  <si>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</si>
  <si>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</si>
  <si>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</si>
  <si>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</si>
  <si>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</si>
  <si>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</si>
  <si>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</si>
  <si>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</si>
  <si>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</si>
  <si>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</si>
  <si>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</si>
  <si>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</si>
  <si>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</si>
  <si>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</si>
  <si>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</si>
  <si>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</si>
  <si>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</si>
  <si>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</si>
  <si>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</si>
  <si>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</si>
  <si>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</si>
  <si>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</si>
  <si>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</si>
  <si>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</si>
  <si>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</si>
  <si>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</si>
  <si>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</si>
  <si>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</si>
  <si>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</si>
  <si>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</si>
  <si>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</si>
  <si>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</si>
  <si>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</si>
  <si>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</si>
  <si>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</si>
  <si>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</si>
  <si>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</si>
  <si>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</si>
  <si>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</si>
  <si>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</si>
  <si>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</si>
  <si>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</si>
  <si>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</si>
  <si>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</si>
  <si>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</si>
  <si>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</si>
  <si>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</si>
  <si>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</si>
  <si>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</si>
  <si>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</si>
  <si>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</si>
  <si>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</si>
  <si>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</si>
  <si>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</si>
  <si>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</si>
  <si>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</si>
  <si>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</si>
  <si>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</si>
  <si>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</si>
  <si>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</si>
  <si>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</si>
  <si>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</si>
  <si>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</si>
  <si>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</si>
  <si>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</si>
  <si>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</si>
  <si>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</si>
  <si>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</si>
  <si>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</si>
  <si>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</si>
  <si>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</si>
  <si>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</si>
  <si>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</si>
  <si>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</si>
  <si>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</si>
  <si>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</si>
  <si>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</si>
  <si>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</si>
  <si>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</si>
  <si>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</si>
  <si>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</si>
  <si>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</si>
  <si>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</si>
  <si>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</si>
  <si>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</si>
  <si>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</si>
  <si>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</si>
  <si>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</si>
  <si>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</si>
  <si>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</si>
  <si>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</si>
  <si>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</si>
  <si>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</si>
  <si>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</si>
  <si>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</si>
  <si>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</si>
  <si>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</si>
  <si>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</si>
  <si>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</si>
  <si>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</si>
  <si>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</si>
  <si>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</si>
  <si>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</si>
  <si>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</si>
  <si>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</si>
  <si>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</si>
  <si>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</si>
  <si>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</si>
  <si>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</si>
  <si>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</si>
  <si>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</si>
  <si>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</si>
  <si>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</si>
  <si>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</si>
  <si>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</si>
  <si>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</si>
  <si>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</si>
  <si>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</si>
  <si>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</si>
  <si>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</si>
  <si>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</si>
  <si>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</si>
  <si>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</si>
  <si>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</si>
  <si>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</si>
  <si>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</si>
  <si>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</si>
  <si>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</si>
  <si>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</si>
  <si>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</si>
  <si>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</si>
  <si>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</si>
  <si>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</si>
  <si>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</si>
  <si>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</si>
  <si>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</si>
  <si>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</si>
  <si>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</si>
  <si>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</si>
  <si>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</si>
  <si>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</si>
  <si>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</si>
  <si>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</si>
  <si>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</si>
  <si>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</si>
  <si>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</si>
  <si>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</si>
  <si>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</si>
  <si>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</si>
  <si>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</si>
  <si>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</si>
  <si>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</si>
  <si>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</si>
  <si>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</si>
  <si>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</si>
  <si>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</si>
  <si>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</si>
  <si>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</si>
  <si>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</si>
  <si>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</si>
  <si>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</si>
  <si>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</si>
  <si>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</si>
  <si>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</si>
  <si>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</si>
  <si>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</si>
  <si>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</si>
  <si>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</si>
  <si>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</si>
  <si>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</si>
  <si>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</si>
  <si>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</si>
  <si>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</si>
  <si>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</si>
  <si>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</si>
  <si>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</si>
  <si>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</si>
  <si>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</si>
  <si>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</si>
  <si>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</si>
  <si>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</si>
  <si>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</si>
  <si>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</si>
  <si>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</si>
  <si>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</si>
  <si>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</si>
  <si>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</si>
  <si>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</si>
  <si>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</si>
  <si>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</si>
  <si>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</si>
  <si>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</si>
  <si>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</si>
  <si>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</si>
  <si>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</si>
  <si>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</si>
  <si>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</si>
  <si>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</si>
  <si>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</si>
  <si>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</si>
  <si>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</si>
  <si>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</si>
  <si>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</si>
  <si>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</si>
  <si>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</si>
  <si>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</si>
  <si>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</si>
  <si>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</si>
  <si>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</si>
  <si>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</si>
  <si>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</si>
  <si>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</si>
  <si>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</si>
  <si>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</si>
  <si>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</si>
  <si>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</si>
  <si>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</si>
  <si>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</si>
  <si>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</si>
  <si>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</si>
  <si>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</si>
  <si>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</si>
  <si>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</si>
  <si>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</si>
  <si>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</si>
  <si>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</si>
  <si>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</si>
  <si>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</si>
  <si>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</si>
  <si>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</si>
  <si>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</si>
  <si>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</si>
  <si>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</si>
  <si>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</si>
  <si>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</si>
  <si>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</si>
  <si>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</si>
  <si>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</si>
  <si>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</si>
  <si>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</si>
  <si>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</si>
  <si>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</si>
  <si>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</si>
  <si>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</si>
  <si>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</si>
  <si>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</si>
  <si>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</si>
  <si>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</si>
  <si>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</si>
  <si>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</si>
  <si>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</si>
  <si>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</si>
  <si>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</si>
  <si>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</si>
  <si>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</si>
  <si>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</si>
  <si>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</si>
  <si>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</si>
  <si>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</si>
  <si>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</si>
  <si>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</si>
  <si>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</si>
  <si>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</si>
  <si>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</si>
  <si>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</si>
  <si>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</si>
  <si>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</si>
  <si>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</si>
  <si>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</si>
  <si>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</si>
  <si>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</si>
  <si>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</si>
  <si>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</si>
  <si>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</si>
  <si>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</si>
  <si>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</si>
  <si>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</si>
  <si>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</si>
  <si>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</si>
  <si>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</si>
  <si>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</si>
  <si>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</si>
  <si>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</si>
  <si>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</si>
  <si>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</si>
  <si>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</si>
  <si>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</si>
  <si>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</si>
  <si>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</si>
  <si>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</si>
  <si>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</si>
  <si>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</si>
  <si>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</si>
  <si>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</si>
  <si>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</si>
  <si>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</si>
  <si>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</si>
  <si>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</si>
  <si>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</si>
  <si>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</si>
  <si>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</si>
  <si>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</si>
  <si>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</si>
  <si>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</si>
  <si>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</si>
  <si>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</si>
  <si>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</si>
  <si>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</si>
  <si>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</si>
  <si>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</si>
  <si>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</si>
  <si>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</si>
  <si>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</si>
  <si>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</si>
  <si>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</si>
  <si>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</si>
  <si>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</si>
  <si>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</si>
  <si>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</si>
  <si>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</si>
  <si>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</si>
  <si>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</si>
  <si>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</si>
  <si>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</si>
  <si>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</si>
  <si>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</si>
  <si>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</si>
  <si>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</si>
  <si>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</si>
  <si>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</si>
  <si>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</si>
  <si>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</si>
  <si>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</si>
  <si>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</si>
  <si>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</si>
  <si>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</si>
  <si>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</si>
  <si>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</si>
  <si>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</si>
  <si>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</si>
  <si>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</si>
  <si>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</si>
  <si>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</si>
  <si>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</si>
  <si>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</si>
  <si>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</si>
  <si>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</si>
  <si>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</si>
  <si>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</si>
  <si>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</si>
  <si>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</si>
  <si>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</si>
  <si>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</si>
  <si>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</si>
  <si>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</si>
  <si>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</si>
  <si>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</si>
  <si>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</si>
  <si>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</si>
  <si>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</si>
  <si>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</si>
  <si>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</si>
  <si>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</si>
  <si>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</si>
  <si>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</si>
  <si>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</si>
  <si>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</si>
  <si>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</si>
  <si>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</si>
  <si>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</si>
  <si>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</si>
  <si>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</si>
  <si>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</si>
  <si>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</si>
  <si>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</si>
  <si>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</si>
  <si>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</si>
  <si>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</si>
  <si>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</si>
  <si>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</si>
  <si>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</si>
  <si>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</si>
  <si>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</si>
  <si>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</si>
  <si>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</si>
  <si>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</si>
  <si>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</si>
  <si>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</si>
  <si>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</si>
  <si>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</si>
  <si>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</si>
  <si>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</si>
  <si>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</si>
  <si>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</si>
  <si>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</si>
  <si>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</si>
  <si>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</si>
  <si>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</si>
  <si>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</si>
  <si>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</si>
  <si>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</si>
  <si>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</si>
  <si>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</si>
  <si>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</si>
  <si>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</si>
  <si>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</si>
  <si>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</si>
  <si>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</si>
  <si>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</si>
  <si>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</si>
  <si>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</si>
  <si>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</si>
  <si>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</si>
  <si>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</si>
  <si>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</si>
  <si>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</si>
  <si>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</si>
  <si>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</si>
  <si>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</si>
  <si>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</si>
  <si>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</si>
  <si>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</si>
  <si>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</si>
  <si>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</si>
  <si>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</si>
  <si>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</si>
  <si>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</si>
  <si>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</si>
  <si>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</si>
  <si>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</si>
  <si>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</si>
  <si>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</si>
  <si>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</si>
  <si>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</si>
  <si>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</si>
  <si>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</si>
  <si>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</si>
  <si>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</si>
  <si>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</si>
  <si>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</si>
  <si>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</si>
  <si>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</si>
  <si>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</si>
  <si>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</si>
  <si>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</si>
  <si>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</si>
  <si>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</si>
  <si>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</si>
  <si>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</si>
  <si>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</si>
  <si>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</si>
  <si>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</si>
  <si>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</si>
  <si>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</si>
  <si>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</si>
  <si>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</si>
  <si>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</si>
  <si>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</si>
  <si>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</si>
  <si>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</si>
  <si>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</si>
  <si>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</si>
  <si>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</si>
  <si>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</si>
  <si>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</si>
  <si>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</si>
  <si>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</si>
  <si>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</si>
  <si>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</si>
  <si>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</si>
  <si>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</si>
  <si>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</si>
  <si>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</si>
  <si>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</si>
  <si>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</si>
  <si>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</si>
  <si>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</si>
  <si>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</si>
  <si>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</si>
  <si>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</si>
  <si>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</si>
  <si>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</si>
  <si>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</si>
  <si>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</si>
  <si>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</si>
  <si>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</si>
  <si>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</si>
  <si>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</si>
  <si>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</si>
  <si>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</si>
  <si>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</si>
  <si>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</si>
  <si>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</si>
  <si>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</si>
  <si>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</si>
  <si>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</si>
  <si>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</si>
  <si>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</si>
  <si>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</si>
  <si>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</si>
  <si>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</si>
  <si>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</si>
  <si>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</si>
  <si>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</si>
  <si>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</si>
  <si>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</si>
  <si>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</si>
  <si>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</si>
  <si>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</si>
  <si>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</si>
  <si>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</si>
  <si>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</si>
  <si>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</si>
  <si>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</si>
  <si>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</si>
  <si>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</si>
  <si>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</si>
  <si>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</si>
  <si>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</si>
  <si>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</si>
  <si>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</si>
  <si>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</si>
  <si>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</si>
  <si>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</si>
  <si>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</si>
  <si>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</si>
  <si>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</si>
  <si>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</si>
  <si>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</si>
  <si>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</si>
  <si>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</si>
  <si>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</si>
  <si>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</si>
  <si>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</si>
  <si>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</si>
  <si>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</si>
  <si>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</si>
  <si>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</si>
  <si>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</si>
  <si>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</si>
  <si>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</si>
  <si>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</si>
  <si>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</si>
  <si>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</si>
  <si>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</si>
  <si>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</si>
  <si>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</si>
  <si>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</si>
  <si>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</si>
  <si>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</si>
  <si>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</si>
  <si>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</si>
  <si>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</si>
  <si>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</si>
  <si>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</si>
  <si>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</si>
  <si>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</si>
  <si>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</si>
  <si>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</si>
  <si>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</si>
  <si>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</si>
  <si>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</si>
  <si>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</si>
  <si>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</si>
  <si>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</si>
  <si>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</si>
  <si>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</si>
  <si>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</si>
  <si>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</si>
  <si>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</si>
  <si>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</si>
  <si>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</si>
  <si>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</si>
  <si>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</si>
  <si>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</si>
  <si>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</si>
  <si>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</si>
  <si>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</si>
  <si>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</si>
  <si>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</si>
  <si>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</si>
  <si>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</si>
  <si>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</si>
  <si>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</si>
  <si>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</si>
  <si>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</si>
  <si>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</si>
  <si>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</si>
  <si>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</si>
  <si>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</si>
  <si>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</si>
  <si>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</si>
  <si>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</si>
  <si>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</si>
  <si>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</si>
  <si>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</si>
  <si>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</si>
  <si>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</si>
  <si>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</si>
  <si>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</si>
  <si>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</si>
  <si>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</si>
  <si>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</si>
  <si>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</si>
  <si>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</si>
  <si>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</si>
  <si>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</si>
  <si>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</si>
  <si>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</si>
  <si>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</si>
  <si>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</si>
  <si>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</si>
  <si>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</si>
  <si>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</si>
  <si>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</si>
  <si>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</si>
  <si>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</si>
  <si>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</si>
  <si>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</si>
  <si>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</si>
  <si>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</si>
  <si>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</si>
  <si>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</si>
  <si>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</si>
  <si>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</si>
  <si>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</si>
  <si>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</si>
  <si>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</si>
  <si>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</si>
  <si>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</si>
  <si>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</si>
  <si>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</si>
  <si>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</si>
  <si>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</si>
  <si>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</si>
  <si>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</si>
  <si>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</si>
  <si>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</si>
  <si>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</si>
  <si>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</si>
  <si>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</si>
  <si>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</si>
  <si>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</si>
  <si>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</si>
  <si>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</si>
  <si>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</si>
  <si>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</si>
  <si>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</si>
  <si>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</si>
  <si>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</si>
  <si>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</si>
  <si>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</si>
  <si>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</si>
  <si>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</si>
  <si>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</si>
  <si>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</si>
  <si>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</si>
  <si>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</si>
  <si>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</si>
  <si>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</si>
  <si>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</si>
  <si>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</si>
  <si>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</si>
  <si>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</si>
  <si>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</si>
  <si>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</si>
  <si>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</si>
  <si>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</si>
  <si>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</si>
  <si>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</si>
  <si>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</si>
  <si>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</si>
  <si>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</si>
  <si>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</si>
  <si>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</si>
  <si>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</si>
  <si>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</si>
  <si>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</si>
  <si>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</si>
  <si>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</si>
  <si>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</si>
  <si>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</si>
  <si>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</si>
  <si>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</si>
  <si>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</si>
  <si>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</si>
  <si>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</si>
  <si>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</si>
  <si>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</si>
  <si>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</si>
  <si>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</si>
  <si>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</si>
  <si>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</si>
  <si>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</si>
  <si>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</si>
  <si>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</si>
  <si>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</si>
  <si>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</si>
  <si>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</si>
  <si>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</si>
  <si>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</si>
  <si>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</si>
  <si>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</si>
  <si>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</si>
  <si>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</si>
  <si>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</si>
  <si>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</si>
  <si>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</si>
  <si>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</si>
  <si>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</si>
  <si>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</si>
  <si>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</si>
  <si>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</si>
  <si>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</si>
  <si>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</si>
  <si>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</si>
  <si>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</si>
  <si>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</si>
  <si>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</si>
  <si>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</si>
  <si>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</si>
  <si>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</si>
  <si>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</si>
  <si>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</si>
  <si>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</si>
  <si>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</si>
  <si>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</si>
  <si>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</si>
  <si>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</si>
  <si>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</si>
  <si>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</si>
  <si>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</si>
  <si>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</si>
  <si>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</si>
  <si>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</si>
  <si>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</si>
  <si>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</si>
  <si>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</si>
  <si>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</si>
  <si>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</si>
  <si>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</si>
  <si>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</si>
  <si>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</si>
  <si>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</si>
  <si>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</si>
  <si>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</si>
  <si>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</si>
  <si>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</si>
  <si>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</si>
  <si>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</si>
  <si>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</si>
  <si>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</si>
  <si>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</si>
  <si>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</si>
  <si>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</si>
  <si>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</si>
  <si>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</si>
  <si>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</si>
  <si>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</si>
  <si>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</si>
  <si>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</si>
  <si>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</si>
  <si>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</si>
  <si>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</si>
  <si>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</si>
  <si>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</si>
  <si>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</si>
  <si>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</si>
  <si>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</si>
  <si>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</si>
  <si>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</si>
  <si>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</si>
  <si>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</si>
  <si>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</si>
  <si>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</si>
  <si>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</si>
  <si>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</si>
  <si>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</si>
  <si>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</si>
  <si>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</si>
  <si>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</si>
  <si>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</si>
  <si>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</si>
  <si>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</si>
  <si>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</si>
  <si>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</si>
  <si>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</si>
  <si>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</si>
  <si>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</si>
  <si>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</si>
  <si>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</si>
  <si>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</si>
  <si>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</si>
  <si>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</si>
  <si>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</si>
  <si>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</si>
  <si>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</si>
  <si>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</si>
  <si>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</si>
  <si>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</si>
  <si>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</si>
  <si>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</si>
  <si>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</si>
  <si>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</si>
  <si>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</si>
  <si>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</si>
  <si>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</si>
  <si>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</si>
  <si>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</si>
  <si>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</si>
  <si>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</si>
  <si>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</si>
  <si>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</si>
  <si>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</si>
  <si>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</si>
  <si>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</si>
  <si>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</si>
  <si>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</si>
  <si>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</si>
  <si>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</si>
  <si>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</si>
  <si>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</si>
  <si>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</si>
  <si>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</si>
  <si>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</si>
  <si>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</si>
  <si>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</si>
  <si>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</si>
  <si>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</si>
  <si>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</si>
  <si>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</si>
  <si>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</si>
  <si>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</si>
  <si>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</si>
  <si>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</si>
  <si>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</si>
  <si>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</si>
  <si>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</si>
  <si>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</si>
  <si>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</si>
  <si>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</si>
  <si>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</si>
  <si>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</si>
  <si>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</si>
  <si>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</si>
  <si>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</si>
  <si>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</si>
  <si>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</si>
  <si>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</si>
  <si>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</si>
  <si>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</si>
  <si>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</si>
  <si>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</si>
  <si>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</si>
  <si>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</si>
  <si>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</si>
  <si>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</si>
  <si>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</si>
  <si>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</si>
  <si>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</si>
  <si>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</si>
  <si>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</si>
  <si>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</si>
  <si>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</si>
  <si>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</si>
  <si>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</si>
  <si>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</si>
  <si>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</si>
  <si>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</si>
  <si>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</si>
  <si>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</si>
  <si>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</si>
  <si>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</si>
  <si>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</si>
  <si>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</si>
  <si>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</si>
  <si>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</si>
  <si>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</si>
  <si>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</si>
  <si>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</si>
  <si>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</si>
  <si>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</si>
  <si>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</si>
  <si>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</si>
  <si>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</si>
  <si>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</si>
  <si>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</si>
  <si>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</si>
  <si>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</si>
  <si>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</si>
  <si>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</si>
  <si>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</si>
  <si>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</si>
  <si>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</si>
  <si>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</si>
  <si>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</si>
  <si>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</si>
  <si>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</si>
  <si>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</si>
  <si>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</si>
  <si>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</si>
  <si>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</si>
  <si>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</si>
  <si>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</si>
  <si>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</si>
  <si>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</si>
  <si>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</si>
  <si>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</si>
  <si>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</si>
  <si>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</si>
  <si>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</si>
  <si>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</si>
  <si>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</si>
  <si>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</si>
  <si>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</si>
  <si>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</si>
  <si>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</si>
  <si>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</si>
  <si>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</si>
  <si>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</si>
  <si>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</si>
  <si>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</si>
  <si>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</si>
  <si>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</si>
  <si>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</si>
  <si>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</si>
  <si>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</si>
  <si>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</si>
  <si>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</si>
  <si>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</si>
  <si>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</si>
  <si>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</si>
  <si>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</si>
  <si>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</si>
  <si>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</si>
  <si>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</si>
  <si>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</si>
  <si>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</si>
  <si>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</si>
  <si>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</si>
  <si>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</si>
  <si>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</si>
  <si>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</si>
  <si>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</si>
  <si>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</si>
  <si>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</si>
  <si>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</si>
  <si>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</si>
  <si>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</si>
  <si>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</si>
  <si>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</si>
  <si>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</si>
  <si>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</si>
  <si>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</si>
  <si>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</si>
  <si>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</si>
  <si>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</si>
  <si>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</si>
  <si>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</si>
  <si>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</si>
  <si>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</si>
  <si>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</si>
  <si>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</si>
  <si>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</si>
  <si>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</si>
  <si>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</si>
  <si>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</si>
  <si>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</si>
  <si>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</si>
  <si>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</si>
  <si>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</si>
  <si>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</si>
  <si>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</si>
  <si>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</si>
  <si>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</si>
  <si>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</si>
  <si>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</si>
  <si>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</si>
  <si>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</si>
  <si>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</si>
  <si>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</si>
  <si>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</si>
  <si>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</si>
  <si>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</si>
  <si>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</si>
  <si>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</si>
  <si>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</si>
  <si>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</si>
  <si>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</si>
  <si>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</si>
  <si>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</si>
  <si>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</si>
  <si>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</si>
  <si>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</si>
  <si>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</si>
  <si>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</si>
  <si>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</si>
  <si>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</si>
  <si>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</si>
  <si>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</si>
  <si>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</si>
  <si>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</si>
  <si>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</si>
  <si>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</si>
  <si>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</si>
  <si>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</si>
  <si>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</si>
  <si>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</si>
  <si>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</si>
  <si>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</si>
  <si>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</si>
  <si>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</si>
  <si>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</si>
  <si>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</si>
  <si>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</si>
  <si>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</si>
  <si>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</si>
  <si>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</si>
  <si>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</si>
  <si>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</si>
  <si>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</si>
  <si>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</si>
  <si>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</si>
  <si>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</si>
  <si>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</si>
  <si>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</si>
  <si>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</si>
  <si>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</si>
  <si>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</si>
  <si>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</si>
  <si>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</si>
  <si>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</si>
  <si>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</si>
  <si>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</si>
  <si>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</si>
  <si>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</si>
  <si>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</si>
  <si>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</si>
  <si>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</si>
  <si>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</si>
  <si>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</si>
  <si>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</si>
  <si>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</si>
  <si>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</si>
  <si>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</si>
  <si>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</si>
  <si>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</si>
  <si>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</si>
  <si>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</si>
  <si>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</si>
  <si>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</si>
  <si>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</si>
  <si>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</si>
  <si>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</si>
  <si>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</si>
  <si>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</si>
  <si>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</si>
  <si>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</si>
  <si>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</si>
  <si>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</si>
  <si>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</si>
  <si>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</si>
  <si>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</si>
  <si>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</si>
  <si>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</si>
  <si>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</si>
  <si>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</si>
  <si>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</si>
  <si>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</si>
  <si>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</si>
  <si>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</si>
  <si>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</si>
  <si>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</si>
  <si>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</si>
  <si>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</si>
  <si>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</si>
  <si>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</si>
  <si>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</si>
  <si>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</si>
  <si>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</si>
  <si>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</si>
  <si>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</si>
  <si>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</si>
  <si>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</si>
  <si>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</si>
  <si>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</si>
  <si>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</si>
  <si>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</si>
  <si>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</si>
  <si>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</si>
  <si>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</si>
  <si>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</si>
  <si>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</si>
  <si>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</si>
  <si>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</si>
  <si>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</si>
  <si>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</si>
  <si>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</si>
  <si>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</si>
  <si>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</si>
  <si>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</si>
  <si>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</si>
  <si>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</si>
  <si>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</si>
  <si>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</si>
  <si>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</si>
  <si>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</si>
  <si>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</si>
  <si>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</si>
  <si>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</si>
  <si>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</si>
  <si>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</si>
  <si>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</si>
  <si>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</si>
  <si>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</si>
  <si>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</si>
  <si>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</si>
  <si>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</si>
  <si>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</si>
  <si>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</si>
  <si>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</si>
  <si>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</si>
  <si>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</si>
  <si>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</si>
  <si>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</si>
  <si>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</si>
  <si>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</si>
  <si>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</si>
  <si>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</si>
  <si>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</si>
  <si>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</si>
  <si>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</si>
  <si>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</si>
  <si>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</si>
  <si>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</si>
  <si>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</si>
  <si>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</si>
  <si>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</si>
  <si>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</si>
  <si>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</si>
  <si>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</si>
  <si>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</si>
  <si>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</si>
  <si>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</si>
  <si>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</si>
  <si>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</si>
  <si>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</si>
  <si>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</si>
  <si>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</si>
  <si>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</si>
  <si>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</si>
  <si>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</si>
  <si>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</si>
  <si>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</si>
  <si>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</si>
  <si>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</si>
  <si>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</si>
  <si>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</si>
  <si>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</si>
  <si>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</si>
  <si>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</si>
  <si>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</si>
  <si>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</si>
  <si>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</si>
  <si>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</si>
  <si>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</si>
  <si>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</si>
  <si>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</si>
  <si>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</si>
  <si>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</si>
  <si>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</si>
  <si>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</si>
  <si>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</si>
  <si>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</si>
  <si>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</si>
  <si>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</si>
  <si>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</si>
  <si>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</si>
  <si>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</si>
  <si>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</si>
  <si>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</si>
  <si>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</si>
  <si>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</si>
  <si>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</si>
  <si>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</si>
  <si>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</si>
  <si>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</si>
  <si>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</si>
  <si>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</si>
  <si>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</si>
  <si>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</si>
  <si>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</si>
  <si>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</si>
  <si>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</si>
  <si>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</si>
  <si>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</si>
  <si>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</si>
  <si>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</si>
  <si>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</si>
  <si>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</si>
  <si>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</si>
  <si>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</si>
  <si>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</si>
  <si>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</si>
  <si>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</si>
  <si>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</si>
  <si>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</si>
  <si>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</si>
  <si>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</si>
  <si>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</si>
  <si>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</si>
  <si>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</si>
  <si>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</si>
  <si>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</si>
  <si>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</si>
  <si>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</si>
  <si>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</si>
  <si>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</si>
  <si>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</si>
  <si>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</si>
  <si>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</si>
  <si>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</si>
  <si>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</si>
  <si>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</si>
  <si>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</si>
  <si>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</si>
  <si>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</si>
  <si>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</si>
  <si>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</si>
  <si>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</si>
  <si>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</si>
  <si>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</si>
  <si>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</si>
  <si>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</si>
  <si>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</si>
  <si>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</si>
  <si>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</si>
  <si>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</si>
  <si>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</si>
  <si>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</si>
  <si>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</si>
  <si>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</si>
  <si>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</si>
  <si>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</si>
  <si>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</si>
  <si>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</si>
  <si>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</si>
  <si>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</si>
  <si>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</si>
  <si>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</si>
  <si>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</si>
  <si>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</si>
  <si>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</si>
  <si>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</si>
  <si>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</si>
  <si>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</si>
  <si>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</si>
  <si>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</si>
  <si>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</si>
  <si>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</si>
  <si>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</si>
  <si>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</si>
  <si>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</si>
  <si>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</si>
  <si>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</si>
  <si>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</si>
  <si>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</si>
  <si>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</si>
  <si>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</si>
  <si>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</si>
  <si>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</si>
  <si>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</si>
  <si>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</si>
  <si>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</si>
  <si>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</si>
  <si>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</si>
  <si>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</si>
  <si>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</si>
  <si>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</si>
  <si>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</si>
  <si>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</si>
  <si>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</si>
  <si>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</si>
  <si>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</si>
  <si>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</si>
  <si>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</si>
  <si>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</si>
  <si>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</si>
  <si>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</si>
  <si>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</si>
  <si>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</si>
  <si>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</si>
  <si>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</si>
  <si>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</si>
  <si>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</si>
  <si>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</si>
  <si>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</si>
  <si>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</si>
  <si>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</si>
  <si>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</si>
  <si>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</si>
  <si>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</si>
  <si>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</si>
  <si>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</si>
  <si>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</si>
  <si>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</si>
  <si>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</si>
  <si>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</si>
  <si>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</si>
  <si>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</si>
  <si>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</si>
  <si>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</si>
  <si>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</si>
  <si>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</si>
  <si>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</si>
  <si>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</si>
  <si>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</si>
  <si>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</si>
  <si>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</si>
  <si>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</si>
  <si>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</si>
  <si>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</si>
  <si>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</si>
  <si>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</si>
  <si>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</si>
  <si>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</si>
  <si>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</si>
  <si>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</si>
  <si>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</si>
  <si>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</si>
  <si>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</si>
  <si>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</si>
  <si>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</si>
  <si>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</si>
  <si>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</si>
  <si>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</si>
  <si>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</si>
  <si>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</si>
  <si>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</si>
  <si>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</si>
  <si>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</si>
  <si>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</si>
  <si>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</si>
  <si>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</si>
  <si>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</si>
  <si>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</si>
  <si>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</si>
  <si>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</si>
  <si>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</si>
  <si>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</si>
  <si>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</si>
  <si>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</si>
  <si>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</si>
  <si>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</si>
  <si>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</si>
  <si>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</si>
  <si>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</si>
  <si>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</si>
  <si>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</si>
  <si>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</si>
  <si>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</si>
  <si>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</si>
  <si>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</si>
  <si>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</si>
  <si>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</si>
  <si>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</si>
  <si>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</si>
  <si>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</si>
  <si>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</si>
  <si>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</si>
  <si>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</si>
  <si>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</si>
  <si>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</si>
  <si>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</si>
  <si>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</si>
  <si>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</si>
  <si>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</si>
  <si>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</si>
  <si>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</si>
  <si>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</si>
  <si>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</si>
  <si>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</si>
  <si>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</si>
  <si>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</si>
  <si>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</si>
  <si>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</si>
  <si>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</si>
  <si>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</si>
  <si>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</si>
  <si>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</si>
  <si>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</si>
  <si>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</si>
  <si>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</si>
  <si>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</si>
  <si>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</si>
  <si>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</si>
  <si>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</si>
  <si>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</si>
  <si>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</si>
  <si>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</si>
  <si>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</si>
  <si>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</si>
  <si>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</si>
  <si>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</si>
  <si>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</si>
  <si>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</si>
  <si>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</si>
  <si>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</si>
  <si>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</si>
  <si>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</si>
  <si>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</si>
  <si>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</si>
  <si>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</si>
  <si>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</si>
  <si>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</si>
  <si>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</si>
  <si>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</si>
  <si>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</si>
  <si>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</si>
  <si>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</si>
  <si>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</si>
  <si>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</si>
  <si>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</si>
  <si>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</si>
  <si>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</si>
  <si>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</si>
  <si>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</si>
  <si>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</si>
  <si>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</si>
  <si>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</si>
  <si>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</si>
  <si>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</si>
  <si>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</si>
  <si>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</si>
  <si>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</si>
  <si>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</si>
  <si>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</si>
  <si>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</si>
  <si>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</si>
  <si>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</si>
  <si>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</si>
  <si>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</si>
  <si>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</si>
  <si>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</si>
  <si>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</si>
  <si>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</si>
  <si>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</si>
  <si>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</si>
  <si>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</si>
  <si>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</si>
  <si>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</si>
  <si>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</si>
  <si>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</si>
  <si>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</si>
  <si>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</si>
  <si>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</si>
  <si>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</si>
  <si>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</si>
  <si>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</si>
  <si>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</si>
  <si>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</si>
  <si>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</si>
  <si>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</si>
  <si>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</si>
  <si>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</si>
  <si>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</si>
  <si>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</si>
  <si>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</si>
  <si>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</si>
  <si>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</si>
  <si>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</si>
  <si>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</si>
  <si>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</si>
  <si>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</si>
  <si>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</si>
  <si>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</si>
  <si>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</si>
  <si>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</si>
  <si>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</si>
  <si>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</si>
  <si>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</si>
  <si>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</si>
  <si>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</si>
  <si>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</si>
  <si>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</si>
  <si>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</si>
  <si>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</si>
  <si>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</si>
  <si>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</si>
  <si>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</si>
  <si>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</si>
  <si>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</si>
  <si>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</si>
  <si>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</si>
  <si>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</si>
  <si>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</si>
  <si>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</si>
  <si>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</si>
  <si>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</si>
  <si>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</si>
  <si>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</si>
  <si>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</si>
  <si>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</si>
  <si>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</si>
  <si>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</si>
  <si>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</si>
  <si>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</si>
  <si>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</si>
  <si>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</si>
  <si>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</si>
  <si>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</si>
  <si>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</si>
  <si>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</si>
  <si>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</si>
  <si>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</si>
  <si>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</si>
  <si>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</si>
  <si>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</si>
  <si>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</si>
  <si>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</si>
  <si>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</si>
  <si>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</si>
  <si>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</si>
  <si>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</si>
  <si>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</si>
  <si>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</si>
  <si>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</si>
  <si>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</si>
  <si>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</si>
  <si>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</si>
  <si>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</si>
  <si>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</si>
  <si>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</si>
  <si>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</si>
  <si>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</si>
  <si>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</si>
  <si>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</si>
  <si>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</si>
  <si>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</si>
  <si>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</si>
  <si>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</si>
  <si>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</si>
  <si>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</si>
  <si>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</si>
  <si>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</si>
  <si>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</si>
  <si>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</si>
  <si>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</si>
  <si>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</si>
  <si>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</si>
  <si>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</si>
  <si>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</si>
  <si>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</si>
  <si>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</si>
  <si>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</si>
  <si>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</si>
  <si>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</si>
  <si>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</si>
  <si>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</si>
  <si>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</si>
  <si>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</si>
  <si>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</si>
  <si>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</si>
  <si>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</si>
  <si>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</si>
  <si>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</si>
  <si>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</si>
  <si>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</si>
  <si>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</si>
  <si>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</si>
  <si>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</si>
  <si>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</si>
  <si>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</si>
  <si>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</si>
  <si>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</si>
  <si>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</si>
  <si>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</si>
  <si>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</si>
  <si>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</si>
  <si>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</si>
  <si>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</si>
  <si>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</si>
  <si>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</si>
  <si>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</si>
  <si>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</si>
  <si>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</si>
  <si>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</si>
  <si>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</si>
  <si>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</si>
  <si>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</si>
  <si>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</si>
  <si>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</si>
  <si>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</si>
  <si>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</si>
  <si>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</si>
  <si>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</si>
  <si>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</si>
  <si>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</si>
  <si>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</si>
  <si>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</si>
  <si>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</si>
  <si>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</si>
  <si>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</si>
  <si>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</si>
  <si>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</si>
  <si>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</si>
  <si>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</si>
  <si>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</si>
  <si>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</si>
  <si>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</si>
  <si>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</si>
  <si>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</si>
  <si>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</si>
  <si>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</si>
  <si>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</si>
  <si>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</si>
  <si>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</si>
  <si>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</si>
  <si>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</si>
  <si>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</si>
  <si>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</si>
  <si>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</si>
  <si>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</si>
  <si>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</si>
  <si>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</si>
  <si>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</si>
  <si>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</si>
  <si>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</si>
  <si>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</si>
  <si>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</si>
  <si>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</si>
  <si>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</si>
  <si>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</si>
  <si>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</si>
  <si>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</si>
  <si>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</si>
  <si>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</si>
  <si>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</si>
  <si>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</si>
  <si>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</si>
  <si>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</si>
  <si>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</si>
  <si>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</si>
  <si>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</si>
  <si>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</si>
  <si>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</si>
  <si>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</si>
  <si>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</si>
  <si>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</si>
  <si>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</si>
  <si>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</si>
  <si>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</si>
  <si>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</si>
  <si>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</si>
  <si>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</si>
  <si>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</si>
  <si>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</si>
  <si>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</si>
  <si>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</si>
  <si>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</si>
  <si>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</si>
  <si>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</si>
  <si>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</si>
  <si>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</si>
  <si>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</si>
  <si>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</si>
  <si>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</si>
  <si>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</si>
  <si>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</si>
  <si>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</si>
  <si>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</si>
  <si>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</si>
  <si>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</si>
  <si>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</si>
  <si>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</si>
  <si>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</si>
  <si>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</si>
  <si>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</si>
  <si>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</si>
  <si>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</si>
  <si>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</si>
  <si>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</si>
  <si>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</si>
  <si>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</si>
  <si>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</si>
  <si>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</si>
  <si>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</si>
  <si>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</si>
  <si>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</si>
  <si>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</si>
  <si>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</si>
  <si>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</si>
  <si>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</si>
  <si>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</si>
  <si>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</si>
  <si>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</si>
  <si>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</si>
  <si>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</si>
  <si>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</si>
  <si>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</si>
  <si>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</si>
  <si>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</si>
  <si>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</si>
  <si>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</si>
  <si>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</si>
  <si>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</si>
  <si>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</si>
  <si>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</si>
  <si>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</si>
  <si>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</si>
  <si>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</si>
  <si>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</si>
  <si>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</si>
  <si>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</si>
  <si>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</si>
  <si>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</si>
  <si>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</si>
  <si>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</si>
  <si>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</si>
  <si>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</si>
  <si>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</si>
  <si>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</si>
  <si>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</si>
  <si>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</si>
  <si>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</si>
  <si>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</si>
  <si>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</si>
  <si>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</si>
  <si>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</si>
  <si>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</si>
  <si>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</si>
  <si>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</si>
  <si>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</si>
  <si>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</si>
  <si>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</si>
  <si>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</si>
  <si>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</si>
  <si>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</si>
  <si>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</si>
  <si>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</si>
  <si>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</si>
  <si>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</si>
  <si>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</si>
  <si>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</si>
  <si>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</si>
  <si>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</si>
  <si>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</si>
  <si>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</si>
  <si>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</si>
  <si>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</si>
  <si>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</si>
  <si>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</si>
  <si>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</si>
  <si>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</si>
  <si>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</si>
  <si>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</si>
  <si>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</si>
  <si>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</si>
  <si>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</si>
  <si>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</si>
  <si>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</si>
  <si>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</si>
  <si>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</si>
  <si>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</si>
  <si>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</si>
  <si>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</si>
  <si>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</si>
  <si>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</si>
  <si>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</si>
  <si>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</si>
  <si>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</si>
  <si>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</si>
  <si>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</si>
  <si>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</si>
  <si>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</si>
  <si>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</si>
  <si>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</si>
  <si>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</si>
  <si>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</si>
  <si>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</si>
  <si>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</si>
  <si>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</si>
  <si>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</si>
  <si>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</si>
  <si>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</si>
  <si>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</si>
  <si>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</si>
  <si>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</si>
  <si>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</si>
  <si>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</si>
  <si>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</si>
  <si>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</si>
  <si>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</si>
  <si>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</si>
  <si>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</si>
  <si>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</si>
  <si>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</si>
  <si>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</si>
  <si>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</si>
  <si>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</si>
  <si>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</si>
  <si>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</si>
  <si>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</si>
  <si>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</si>
  <si>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</si>
  <si>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</si>
  <si>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</si>
  <si>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</si>
  <si>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</si>
  <si>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</si>
  <si>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</si>
  <si>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</si>
  <si>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</si>
  <si>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</si>
  <si>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</si>
  <si>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</si>
  <si>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</si>
  <si>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</si>
  <si>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</si>
  <si>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</si>
  <si>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</si>
  <si>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</si>
  <si>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</si>
  <si>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</si>
  <si>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</si>
  <si>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</si>
  <si>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</si>
  <si>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</si>
  <si>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</si>
  <si>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</si>
  <si>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</si>
  <si>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</si>
  <si>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</si>
  <si>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</si>
  <si>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</si>
  <si>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</si>
  <si>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</si>
  <si>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</si>
  <si>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</si>
  <si>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</si>
  <si>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</si>
  <si>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</si>
  <si>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</si>
  <si>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</si>
  <si>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</si>
  <si>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</si>
  <si>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</si>
  <si>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</si>
  <si>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</si>
  <si>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</si>
  <si>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</si>
  <si>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</si>
  <si>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</si>
  <si>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</si>
  <si>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</si>
  <si>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</si>
  <si>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</si>
  <si>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</si>
  <si>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</si>
  <si>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</si>
  <si>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</si>
  <si>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</si>
  <si>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</si>
  <si>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</si>
  <si>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</si>
  <si>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</si>
  <si>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</si>
  <si>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</si>
  <si>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</si>
  <si>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</si>
  <si>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</si>
  <si>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</si>
  <si>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</si>
  <si>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</si>
  <si>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</si>
  <si>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</si>
  <si>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</si>
  <si>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</si>
  <si>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</si>
  <si>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</si>
  <si>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</si>
  <si>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</si>
  <si>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</si>
  <si>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</si>
  <si>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</si>
  <si>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</si>
  <si>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</si>
  <si>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</si>
  <si>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</si>
  <si>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</si>
  <si>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</si>
  <si>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</si>
  <si>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</si>
  <si>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</si>
  <si>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</si>
  <si>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</si>
  <si>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</si>
  <si>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</si>
  <si>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</si>
  <si>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</si>
  <si>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</si>
  <si>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</si>
  <si>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</si>
  <si>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</si>
  <si>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</si>
  <si>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</si>
  <si>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</si>
  <si>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</si>
  <si>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</si>
  <si>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</si>
  <si>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</si>
  <si>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</si>
  <si>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</si>
  <si>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</si>
  <si>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</si>
  <si>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</si>
  <si>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</si>
  <si>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</si>
  <si>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</si>
  <si>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</si>
  <si>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</si>
  <si>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</si>
  <si>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</si>
  <si>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</si>
  <si>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</si>
  <si>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</si>
  <si>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</si>
  <si>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</si>
  <si>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</si>
  <si>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</si>
  <si>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</si>
  <si>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</si>
  <si>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</si>
  <si>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</si>
  <si>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</si>
  <si>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</si>
  <si>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</si>
  <si>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</si>
  <si>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</si>
  <si>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</si>
  <si>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</si>
  <si>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</si>
  <si>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</si>
  <si>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</si>
  <si>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</si>
  <si>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</si>
  <si>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</si>
  <si>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</si>
  <si>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</si>
  <si>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</si>
  <si>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</si>
  <si>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</si>
  <si>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</si>
  <si>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</si>
  <si>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</si>
  <si>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</si>
  <si>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</si>
  <si>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</si>
  <si>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</si>
  <si>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</si>
  <si>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</si>
  <si>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</si>
  <si>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</si>
  <si>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</si>
  <si>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</si>
  <si>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</si>
  <si>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</si>
  <si>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</si>
  <si>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</si>
  <si>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</si>
  <si>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</si>
  <si>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</si>
  <si>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</si>
  <si>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</si>
  <si>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</si>
  <si>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</si>
  <si>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</si>
  <si>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</si>
  <si>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</si>
  <si>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</si>
  <si>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</si>
  <si>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</si>
  <si>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</si>
  <si>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</si>
  <si>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</si>
  <si>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</si>
  <si>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</si>
  <si>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</si>
  <si>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</si>
  <si>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</si>
  <si>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</si>
  <si>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</si>
  <si>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</si>
  <si>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</si>
  <si>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</si>
  <si>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</si>
  <si>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</si>
  <si>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</si>
  <si>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</si>
  <si>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</si>
  <si>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</si>
  <si>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</si>
  <si>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</si>
  <si>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</si>
  <si>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</si>
  <si>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</si>
  <si>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</si>
  <si>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</si>
  <si>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</si>
  <si>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</si>
  <si>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</si>
  <si>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</si>
  <si>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</si>
  <si>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</si>
  <si>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</si>
  <si>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</si>
  <si>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</si>
  <si>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</si>
  <si>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</si>
  <si>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</si>
  <si>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</si>
  <si>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</si>
  <si>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</si>
  <si>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</si>
  <si>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</si>
  <si>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</si>
  <si>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</si>
  <si>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</si>
  <si>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</si>
  <si>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</si>
  <si>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</si>
  <si>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</si>
  <si>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</si>
  <si>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</si>
  <si>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</si>
  <si>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</si>
  <si>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</si>
  <si>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</si>
  <si>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</si>
  <si>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</si>
  <si>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</si>
  <si>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</si>
  <si>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</si>
  <si>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</si>
  <si>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</si>
  <si>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</si>
  <si>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</si>
  <si>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</si>
  <si>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</si>
  <si>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</si>
  <si>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</si>
  <si>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</si>
  <si>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</si>
  <si>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</si>
  <si>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</si>
  <si>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</si>
  <si>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</si>
  <si>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</si>
  <si>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</si>
  <si>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</si>
  <si>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</si>
  <si>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</si>
  <si>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</si>
  <si>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</si>
  <si>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</si>
  <si>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</si>
  <si>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</si>
  <si>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</si>
  <si>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</si>
  <si>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</si>
  <si>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</si>
  <si>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</si>
  <si>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</si>
  <si>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</si>
  <si>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</si>
  <si>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</si>
  <si>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</si>
  <si>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</si>
  <si>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</si>
  <si>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</si>
  <si>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</si>
  <si>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</si>
  <si>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</si>
  <si>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</si>
  <si>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</si>
  <si>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</si>
  <si>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</si>
  <si>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</si>
  <si>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</si>
  <si>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</si>
  <si>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</si>
  <si>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</si>
  <si>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</si>
  <si>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</si>
  <si>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</si>
  <si>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</si>
  <si>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</si>
  <si>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</si>
  <si>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</si>
  <si>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</si>
  <si>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</si>
  <si>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</si>
  <si>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</si>
  <si>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</si>
  <si>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</si>
  <si>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</si>
  <si>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</si>
  <si>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</si>
  <si>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</si>
  <si>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</si>
  <si>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</si>
  <si>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</si>
  <si>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</si>
  <si>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</si>
  <si>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</si>
  <si>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</si>
  <si>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</si>
  <si>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</si>
  <si>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</si>
  <si>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</si>
  <si>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</si>
  <si>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</si>
  <si>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</si>
  <si>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</si>
  <si>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</si>
  <si>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</si>
  <si>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</si>
  <si>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</si>
  <si>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</si>
  <si>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</si>
  <si>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</si>
  <si>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</si>
  <si>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</si>
  <si>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</si>
  <si>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</si>
  <si>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</si>
  <si>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</si>
  <si>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</si>
  <si>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</si>
  <si>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</si>
  <si>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</si>
  <si>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</si>
  <si>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</si>
  <si>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</si>
  <si>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</si>
  <si>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</si>
  <si>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</si>
  <si>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</si>
  <si>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</si>
  <si>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</si>
  <si>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</si>
  <si>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</si>
  <si>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</si>
  <si>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</si>
  <si>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</si>
  <si>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</si>
  <si>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</si>
  <si>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</si>
  <si>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</si>
  <si>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</si>
  <si>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</si>
  <si>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</si>
  <si>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</si>
  <si>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</si>
  <si>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</si>
  <si>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</si>
  <si>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</si>
  <si>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</si>
  <si>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</si>
  <si>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</si>
  <si>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</si>
  <si>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</si>
  <si>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</si>
  <si>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</si>
  <si>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</si>
  <si>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</si>
  <si>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</si>
  <si>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</si>
  <si>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</si>
  <si>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</si>
  <si>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</si>
  <si>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</si>
  <si>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</si>
  <si>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</si>
  <si>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</si>
  <si>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</si>
  <si>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</si>
  <si>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</si>
  <si>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</si>
  <si>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</si>
  <si>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</si>
  <si>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</si>
  <si>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</si>
  <si>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</si>
  <si>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</si>
  <si>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</si>
  <si>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</si>
  <si>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</si>
  <si>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</si>
  <si>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</si>
  <si>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</si>
  <si>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</si>
  <si>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</si>
  <si>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</si>
  <si>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</si>
  <si>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</si>
  <si>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</si>
  <si>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</si>
  <si>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</si>
  <si>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</si>
  <si>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</si>
  <si>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</si>
  <si>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</si>
  <si>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</si>
  <si>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</si>
  <si>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</si>
  <si>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</si>
  <si>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</si>
  <si>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</si>
  <si>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</si>
  <si>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</si>
  <si>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</si>
  <si>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</si>
  <si>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</si>
  <si>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</si>
  <si>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</si>
  <si>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</si>
  <si>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</si>
  <si>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</si>
  <si>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</si>
  <si>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</si>
  <si>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</si>
  <si>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</si>
  <si>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</si>
  <si>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</si>
  <si>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</si>
  <si>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</si>
  <si>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</si>
  <si>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</si>
  <si>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</si>
  <si>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</si>
  <si>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</si>
  <si>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</si>
  <si>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</si>
  <si>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</si>
  <si>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</si>
  <si>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</si>
  <si>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</si>
  <si>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</si>
  <si>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</si>
  <si>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</si>
  <si>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</si>
  <si>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</si>
  <si>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</si>
  <si>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</si>
  <si>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</si>
  <si>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</si>
  <si>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</si>
  <si>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</si>
  <si>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</si>
  <si>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</si>
  <si>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</si>
  <si>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</si>
  <si>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</si>
  <si>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</si>
  <si>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</si>
  <si>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</si>
  <si>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</si>
  <si>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</si>
  <si>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</si>
  <si>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</si>
  <si>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</si>
  <si>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</si>
  <si>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</si>
  <si>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</si>
  <si>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</si>
  <si>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</si>
  <si>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</si>
  <si>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</si>
  <si>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</si>
  <si>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</si>
  <si>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</si>
  <si>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</si>
  <si>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</si>
  <si>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</si>
  <si>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</si>
  <si>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</si>
  <si>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</si>
  <si>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</si>
  <si>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</si>
  <si>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</si>
  <si>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</si>
  <si>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</si>
  <si>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</si>
  <si>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</si>
  <si>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</si>
  <si>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</si>
  <si>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</si>
  <si>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</si>
  <si>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</si>
  <si>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</si>
  <si>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</si>
  <si>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</si>
  <si>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</si>
  <si>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</si>
  <si>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</si>
  <si>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</si>
  <si>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</si>
  <si>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</si>
  <si>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</si>
  <si>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</si>
  <si>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</si>
  <si>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</si>
  <si>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</si>
  <si>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</si>
  <si>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</si>
  <si>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</si>
  <si>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</si>
  <si>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</si>
  <si>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</si>
  <si>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</si>
  <si>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</si>
  <si>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</si>
  <si>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</si>
  <si>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</si>
  <si>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</si>
  <si>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</si>
  <si>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</si>
  <si>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</si>
  <si>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</si>
  <si>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</si>
  <si>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</si>
  <si>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</si>
  <si>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</si>
  <si>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</si>
  <si>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</si>
  <si>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</si>
  <si>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</si>
  <si>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</si>
  <si>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</si>
  <si>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</si>
  <si>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</si>
  <si>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</si>
  <si>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</si>
  <si>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</si>
  <si>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</si>
  <si>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</si>
  <si>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</si>
  <si>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</si>
  <si>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</si>
  <si>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</si>
  <si>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</si>
  <si>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</si>
  <si>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</si>
  <si>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</si>
  <si>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</si>
  <si>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</si>
  <si>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</si>
  <si>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</si>
  <si>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</si>
  <si>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</si>
  <si>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</si>
  <si>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</si>
  <si>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</si>
  <si>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</si>
  <si>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</si>
  <si>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</si>
  <si>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</si>
  <si>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</si>
  <si>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</si>
  <si>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</si>
  <si>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</si>
  <si>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</si>
  <si>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</si>
  <si>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</si>
  <si>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</si>
  <si>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</si>
  <si>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</si>
  <si>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</si>
  <si>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</si>
  <si>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</si>
  <si>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</si>
  <si>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</si>
  <si>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</si>
  <si>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</si>
  <si>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</si>
  <si>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</si>
  <si>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</si>
  <si>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</si>
  <si>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</si>
  <si>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</si>
  <si>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</si>
  <si>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</si>
  <si>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</si>
  <si>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</si>
  <si>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</si>
  <si>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</si>
  <si>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</si>
  <si>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</si>
  <si>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</si>
  <si>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</si>
  <si>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</si>
  <si>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</si>
  <si>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</si>
  <si>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</si>
  <si>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</si>
  <si>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</si>
  <si>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</si>
  <si>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</si>
  <si>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</si>
  <si>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</si>
  <si>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</si>
  <si>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</si>
  <si>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</si>
  <si>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</si>
  <si>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</si>
  <si>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</si>
  <si>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</si>
  <si>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</si>
  <si>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</si>
  <si>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</si>
  <si>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</si>
  <si>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</si>
  <si>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</si>
  <si>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</si>
  <si>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</si>
  <si>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</si>
  <si>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</si>
  <si>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</si>
  <si>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</si>
  <si>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</si>
  <si>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</si>
  <si>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</si>
  <si>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</si>
  <si>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</si>
  <si>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</si>
  <si>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</si>
  <si>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</si>
  <si>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</si>
  <si>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</si>
  <si>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</si>
  <si>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</si>
  <si>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</si>
  <si>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</si>
  <si>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</si>
  <si>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</si>
  <si>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</si>
  <si>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</si>
  <si>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</si>
  <si>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</si>
  <si>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</si>
  <si>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</si>
  <si>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</si>
  <si>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</si>
  <si>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</si>
  <si>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</si>
  <si>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</si>
  <si>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</si>
  <si>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</si>
  <si>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</si>
  <si>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</si>
  <si>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</si>
  <si>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</si>
  <si>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</si>
  <si>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</si>
  <si>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</si>
  <si>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</si>
  <si>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</si>
  <si>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</si>
  <si>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</si>
  <si>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</si>
  <si>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</si>
  <si>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</si>
  <si>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</si>
  <si>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</si>
  <si>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</si>
  <si>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</si>
  <si>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</si>
  <si>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</si>
  <si>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</si>
  <si>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</si>
  <si>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</si>
  <si>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</si>
  <si>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</si>
  <si>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</si>
  <si>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</si>
  <si>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</si>
  <si>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</si>
  <si>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</si>
  <si>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</si>
  <si>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</si>
  <si>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</si>
  <si>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</si>
  <si>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</si>
  <si>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</si>
  <si>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</si>
  <si>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</si>
  <si>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</si>
  <si>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</si>
  <si>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</si>
  <si>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</si>
  <si>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</si>
  <si>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</si>
  <si>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</si>
  <si>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</si>
  <si>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</si>
  <si>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</si>
  <si>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</si>
  <si>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</si>
  <si>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</si>
  <si>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</si>
  <si>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</si>
  <si>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</si>
  <si>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</si>
  <si>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</si>
  <si>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</si>
  <si>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</si>
  <si>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</si>
  <si>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</si>
  <si>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</si>
  <si>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</si>
  <si>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</si>
  <si>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</si>
  <si>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</si>
  <si>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</si>
  <si>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</si>
  <si>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</si>
  <si>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</si>
  <si>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</si>
  <si>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</si>
  <si>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</si>
  <si>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</si>
  <si>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</si>
  <si>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</si>
  <si>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</si>
  <si>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</si>
  <si>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</si>
  <si>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</si>
  <si>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</si>
  <si>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</si>
  <si>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</si>
  <si>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</si>
  <si>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</si>
  <si>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</si>
  <si>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</si>
  <si>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</si>
  <si>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</si>
  <si>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</si>
  <si>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</si>
  <si>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</si>
  <si>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</si>
  <si>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</si>
  <si>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</si>
  <si>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</si>
  <si>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</si>
  <si>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</si>
  <si>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</si>
  <si>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</si>
  <si>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</si>
  <si>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</si>
  <si>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</si>
  <si>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</si>
  <si>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</si>
  <si>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</si>
  <si>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</si>
  <si>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</si>
  <si>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</si>
  <si>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</si>
  <si>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</si>
  <si>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</si>
  <si>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</si>
  <si>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</si>
  <si>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</si>
  <si>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</si>
  <si>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</si>
  <si>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</si>
  <si>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</si>
  <si>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</si>
  <si>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</si>
  <si>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</si>
  <si>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</si>
  <si>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</si>
  <si>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</si>
  <si>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</si>
  <si>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</si>
  <si>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</si>
  <si>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</si>
  <si>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</si>
  <si>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</si>
  <si>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</si>
  <si>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</si>
  <si>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</si>
  <si>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</si>
  <si>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</si>
  <si>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</si>
  <si>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</si>
  <si>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</si>
  <si>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</si>
  <si>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</si>
  <si>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</si>
  <si>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</si>
  <si>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</si>
  <si>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</si>
  <si>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</si>
  <si>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</si>
  <si>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</si>
  <si>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</si>
  <si>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</si>
  <si>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</si>
  <si>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</si>
  <si>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</si>
  <si>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</si>
  <si>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</si>
  <si>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</si>
  <si>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</si>
  <si>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</si>
  <si>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</si>
  <si>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</si>
  <si>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</si>
  <si>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</si>
  <si>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</si>
  <si>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</si>
  <si>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</si>
  <si>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</si>
  <si>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</si>
  <si>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</si>
  <si>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</si>
  <si>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</si>
  <si>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</si>
  <si>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</si>
  <si>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</si>
  <si>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</si>
  <si>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</si>
  <si>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</si>
  <si>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</si>
  <si>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</si>
  <si>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</si>
  <si>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</si>
  <si>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</si>
  <si>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</si>
  <si>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</si>
  <si>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</si>
  <si>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</si>
  <si>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</si>
  <si>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</si>
  <si>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</si>
  <si>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</si>
  <si>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</si>
  <si>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</si>
  <si>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</si>
  <si>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</si>
  <si>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</si>
  <si>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</si>
  <si>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</si>
  <si>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</si>
  <si>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</si>
  <si>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</si>
  <si>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</si>
  <si>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</si>
  <si>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</si>
  <si>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</si>
  <si>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</si>
  <si>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</si>
  <si>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</si>
  <si>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</si>
  <si>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</si>
  <si>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</si>
  <si>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</si>
  <si>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</si>
  <si>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</si>
  <si>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</si>
  <si>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</si>
  <si>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</si>
  <si>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</si>
  <si>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</si>
  <si>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</si>
  <si>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</si>
  <si>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</si>
  <si>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</si>
  <si>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</si>
  <si>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</si>
  <si>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</si>
  <si>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</si>
  <si>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</si>
  <si>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</si>
  <si>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</si>
  <si>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</si>
  <si>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</si>
  <si>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</si>
  <si>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</si>
  <si>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</si>
  <si>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</si>
  <si>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</si>
  <si>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</si>
  <si>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</si>
  <si>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</si>
  <si>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</si>
  <si>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</si>
  <si>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</si>
  <si>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</si>
  <si>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</si>
  <si>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</si>
  <si>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</si>
  <si>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</si>
  <si>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</si>
  <si>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</si>
  <si>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</si>
  <si>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</si>
  <si>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</si>
  <si>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</si>
  <si>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</si>
  <si>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</si>
  <si>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</si>
  <si>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</si>
  <si>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</si>
  <si>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</si>
  <si>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</si>
  <si>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</si>
  <si>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</si>
  <si>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</si>
  <si>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</si>
  <si>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</si>
  <si>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</si>
  <si>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</si>
  <si>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</si>
  <si>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</si>
  <si>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</si>
  <si>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</si>
  <si>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</si>
  <si>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</si>
  <si>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</si>
  <si>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</si>
  <si>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</si>
  <si>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</si>
  <si>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</si>
  <si>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</si>
  <si>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</si>
  <si>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</si>
  <si>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</si>
  <si>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</si>
  <si>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</si>
  <si>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</si>
  <si>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</si>
  <si>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</si>
  <si>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</si>
  <si>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</si>
  <si>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</si>
  <si>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</si>
  <si>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</si>
  <si>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</si>
  <si>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</si>
  <si>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</si>
  <si>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</si>
  <si>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</si>
  <si>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</si>
  <si>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</si>
  <si>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</si>
  <si>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</si>
  <si>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</si>
  <si>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</si>
  <si>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</si>
  <si>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</si>
  <si>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</si>
  <si>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</si>
  <si>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</si>
  <si>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</si>
  <si>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</si>
  <si>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</si>
  <si>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</si>
  <si>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</si>
  <si>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</si>
  <si>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</si>
  <si>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</si>
  <si>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</si>
  <si>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</si>
  <si>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</si>
  <si>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</si>
  <si>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</si>
  <si>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</si>
  <si>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</si>
  <si>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</si>
  <si>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</si>
  <si>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</si>
  <si>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</si>
  <si>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</si>
  <si>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</si>
  <si>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</si>
  <si>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</si>
  <si>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</si>
  <si>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</si>
  <si>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</si>
  <si>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</si>
  <si>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</si>
  <si>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</si>
  <si>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</si>
  <si>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</si>
  <si>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</si>
  <si>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</si>
  <si>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</si>
  <si>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</si>
  <si>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</si>
  <si>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</si>
  <si>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</si>
  <si>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</si>
  <si>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</si>
  <si>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</si>
  <si>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</si>
  <si>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</si>
  <si>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</si>
  <si>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</si>
  <si>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</si>
  <si>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</si>
  <si>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</si>
  <si>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</si>
  <si>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</si>
  <si>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</si>
  <si>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</si>
  <si>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</si>
  <si>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</si>
  <si>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</si>
  <si>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</si>
  <si>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</si>
  <si>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</si>
  <si>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</si>
  <si>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</si>
  <si>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</si>
  <si>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</si>
  <si>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</si>
  <si>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</si>
  <si>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</si>
  <si>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</si>
  <si>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</si>
  <si>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</si>
  <si>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</si>
  <si>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</si>
  <si>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</si>
  <si>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</si>
  <si>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</si>
  <si>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</si>
  <si>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</si>
  <si>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</si>
  <si>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</si>
  <si>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</si>
  <si>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</si>
  <si>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</si>
  <si>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</si>
  <si>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</si>
  <si>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</si>
  <si>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</si>
  <si>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</si>
  <si>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</si>
  <si>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</si>
  <si>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</si>
  <si>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</si>
  <si>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</si>
  <si>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</si>
  <si>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</si>
  <si>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</si>
  <si>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</si>
  <si>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</si>
  <si>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</si>
  <si>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</si>
  <si>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</si>
  <si>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</si>
  <si>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</si>
  <si>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</si>
  <si>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</si>
  <si>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</si>
  <si>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</si>
  <si>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</si>
  <si>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</si>
  <si>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</si>
  <si>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</si>
  <si>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</si>
  <si>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</si>
  <si>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</si>
  <si>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</si>
  <si>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</si>
  <si>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</si>
  <si>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</si>
  <si>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</si>
  <si>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</si>
  <si>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</si>
  <si>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</si>
  <si>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</si>
  <si>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</si>
  <si>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</si>
  <si>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</si>
  <si>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</si>
  <si>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</si>
  <si>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</si>
  <si>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</si>
  <si>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</si>
  <si>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</si>
  <si>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</si>
  <si>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</si>
  <si>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</si>
  <si>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</si>
  <si>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</si>
  <si>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</si>
  <si>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</si>
  <si>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</si>
  <si>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</si>
  <si>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</si>
  <si>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</si>
  <si>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</si>
  <si>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</si>
  <si>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</si>
  <si>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</si>
  <si>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</si>
  <si>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</si>
  <si>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</si>
  <si>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</si>
  <si>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</si>
  <si>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</si>
  <si>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</si>
  <si>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</si>
  <si>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</si>
  <si>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</si>
  <si>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</si>
  <si>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</si>
  <si>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</si>
  <si>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</si>
  <si>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</si>
  <si>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</si>
  <si>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</si>
  <si>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</si>
  <si>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</si>
  <si>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</si>
  <si>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</si>
  <si>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</si>
  <si>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</si>
  <si>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</si>
  <si>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</si>
  <si>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</si>
  <si>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</si>
  <si>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</si>
  <si>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</si>
  <si>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</si>
  <si>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</si>
  <si>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</si>
  <si>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</si>
  <si>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</si>
  <si>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</si>
  <si>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</si>
  <si>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</si>
  <si>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</si>
  <si>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</si>
  <si>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</si>
  <si>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</si>
  <si>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</si>
  <si>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</si>
  <si>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</si>
  <si>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</si>
  <si>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</si>
  <si>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</si>
  <si>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</si>
  <si>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</si>
  <si>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</si>
  <si>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</si>
  <si>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</si>
  <si>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</si>
  <si>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</si>
  <si>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</si>
  <si>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</si>
  <si>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</si>
  <si>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</si>
  <si>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</si>
  <si>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</si>
  <si>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</si>
  <si>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</si>
  <si>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</si>
  <si>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</si>
  <si>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</si>
  <si>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</si>
  <si>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</si>
  <si>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</si>
  <si>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</si>
  <si>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</si>
  <si>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</si>
  <si>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</si>
  <si>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</si>
  <si>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</si>
  <si>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</si>
  <si>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</si>
  <si>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</si>
  <si>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</si>
  <si>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</si>
  <si>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</si>
  <si>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</si>
  <si>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</si>
  <si>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</si>
  <si>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</si>
  <si>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</si>
  <si>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</si>
  <si>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</si>
  <si>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</si>
  <si>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</si>
  <si>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</si>
  <si>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</si>
  <si>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</si>
  <si>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</si>
  <si>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</si>
  <si>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</si>
  <si>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</si>
  <si>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</si>
  <si>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</si>
  <si>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</si>
  <si>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</si>
  <si>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</si>
  <si>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</si>
  <si>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</si>
  <si>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</si>
  <si>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</si>
  <si>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</si>
  <si>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</si>
  <si>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</si>
  <si>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</si>
  <si>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</si>
  <si>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</si>
  <si>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</si>
  <si>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</si>
  <si>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</si>
  <si>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</si>
  <si>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</si>
  <si>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</si>
  <si>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</si>
  <si>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</si>
  <si>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</si>
  <si>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</si>
  <si>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</si>
  <si>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</si>
  <si>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</si>
  <si>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</si>
  <si>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</si>
  <si>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</si>
  <si>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</si>
  <si>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</si>
  <si>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</si>
  <si>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</si>
  <si>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</si>
  <si>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</si>
  <si>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</si>
  <si>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</si>
  <si>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</si>
  <si>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</si>
  <si>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</si>
  <si>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</si>
  <si>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</si>
  <si>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</si>
  <si>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</si>
  <si>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</si>
  <si>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</si>
  <si>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</si>
  <si>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</si>
  <si>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</si>
  <si>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</si>
  <si>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</si>
  <si>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</si>
  <si>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</si>
  <si>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</si>
  <si>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</si>
  <si>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</si>
  <si>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</si>
  <si>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</si>
  <si>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</si>
  <si>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</si>
  <si>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</si>
  <si>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</si>
  <si>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</si>
  <si>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</si>
  <si>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</si>
  <si>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</si>
  <si>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</si>
  <si>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</si>
  <si>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</si>
  <si>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</si>
  <si>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</si>
  <si>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</si>
  <si>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</si>
  <si>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</si>
  <si>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</si>
  <si>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</si>
  <si>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</si>
  <si>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</si>
  <si>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</si>
  <si>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</si>
  <si>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</si>
  <si>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</si>
  <si>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</si>
  <si>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</si>
  <si>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</si>
  <si>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</si>
  <si>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</si>
  <si>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</si>
  <si>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</si>
  <si>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</si>
  <si>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</si>
  <si>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</si>
  <si>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</si>
  <si>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</si>
  <si>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</si>
  <si>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</si>
  <si>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</si>
  <si>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</si>
  <si>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</si>
  <si>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</si>
  <si>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</si>
  <si>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</si>
  <si>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</si>
  <si>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</si>
  <si>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</si>
  <si>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</si>
  <si>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</si>
  <si>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</si>
  <si>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</si>
  <si>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</si>
  <si>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</si>
  <si>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</si>
  <si>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</si>
  <si>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</si>
  <si>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</si>
  <si>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</si>
  <si>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</si>
  <si>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</si>
  <si>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</si>
  <si>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</si>
  <si>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</si>
  <si>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</si>
  <si>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</si>
  <si>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</si>
  <si>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</si>
  <si>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</si>
  <si>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</si>
  <si>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</si>
  <si>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</si>
  <si>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</si>
  <si>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</si>
  <si>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</si>
  <si>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</si>
  <si>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</si>
  <si>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</si>
  <si>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</si>
  <si>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</si>
  <si>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</si>
  <si>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</si>
  <si>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</si>
  <si>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</si>
  <si>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</si>
  <si>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</si>
  <si>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</si>
  <si>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</si>
  <si>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</si>
  <si>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</si>
  <si>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</si>
  <si>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</si>
  <si>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</si>
  <si>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</si>
  <si>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</si>
  <si>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</si>
  <si>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</si>
  <si>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</si>
  <si>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</si>
  <si>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</si>
  <si>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</si>
  <si>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</si>
  <si>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</si>
  <si>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</si>
  <si>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</si>
  <si>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</si>
  <si>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</si>
  <si>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</si>
  <si>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</si>
  <si>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</si>
  <si>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</si>
  <si>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</si>
  <si>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</si>
  <si>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</si>
  <si>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</si>
  <si>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</si>
  <si>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</si>
  <si>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</si>
  <si>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</si>
  <si>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</si>
  <si>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</si>
  <si>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</si>
  <si>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</si>
  <si>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</si>
  <si>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</si>
  <si>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</si>
  <si>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</si>
  <si>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</si>
  <si>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</si>
  <si>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</si>
  <si>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</si>
  <si>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</si>
  <si>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</si>
  <si>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</si>
  <si>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</si>
  <si>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</si>
  <si>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</si>
  <si>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</si>
  <si>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</si>
  <si>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</si>
  <si>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</si>
  <si>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</si>
  <si>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</si>
  <si>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</si>
  <si>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</si>
  <si>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</si>
  <si>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</si>
  <si>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</si>
  <si>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</si>
  <si>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</si>
  <si>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</si>
  <si>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</si>
  <si>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</si>
  <si>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</si>
  <si>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</si>
  <si>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</si>
  <si>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</si>
  <si>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</si>
  <si>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</si>
  <si>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</si>
  <si>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</si>
  <si>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</si>
  <si>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</si>
  <si>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</si>
  <si>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</si>
  <si>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</si>
  <si>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</si>
  <si>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</si>
  <si>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</si>
  <si>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</si>
  <si>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</si>
  <si>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</si>
  <si>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</si>
  <si>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</si>
  <si>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</si>
  <si>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</si>
  <si>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</si>
  <si>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</si>
  <si>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</si>
  <si>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</si>
  <si>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</si>
  <si>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</si>
  <si>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</si>
  <si>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</si>
  <si>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</si>
  <si>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</si>
  <si>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</si>
  <si>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</si>
  <si>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</si>
  <si>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</si>
  <si>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</si>
  <si>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</si>
  <si>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</si>
  <si>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</si>
  <si>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</si>
  <si>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</si>
  <si>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</si>
  <si>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</si>
  <si>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</si>
  <si>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</si>
  <si>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</si>
  <si>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</si>
  <si>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</si>
  <si>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</si>
  <si>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</si>
  <si>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</si>
  <si>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</si>
  <si>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</si>
  <si>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</si>
  <si>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</si>
  <si>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</si>
  <si>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</si>
  <si>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</si>
  <si>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</si>
  <si>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</si>
  <si>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</si>
  <si>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</si>
  <si>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</si>
  <si>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</si>
  <si>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</si>
  <si>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</si>
  <si>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</si>
  <si>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</si>
  <si>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</si>
  <si>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</si>
  <si>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</si>
  <si>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</si>
  <si>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</si>
  <si>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</si>
  <si>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</si>
  <si>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</si>
  <si>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</si>
  <si>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</si>
  <si>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</si>
  <si>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</si>
  <si>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</si>
  <si>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</si>
  <si>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</si>
  <si>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</si>
  <si>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</si>
  <si>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</si>
  <si>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</si>
  <si>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</si>
  <si>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</si>
  <si>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</si>
  <si>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</si>
  <si>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</si>
  <si>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</si>
  <si>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</si>
  <si>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</si>
  <si>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</si>
  <si>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</si>
  <si>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</si>
  <si>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</si>
  <si>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</si>
  <si>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</si>
  <si>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</si>
  <si>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</si>
  <si>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</si>
  <si>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</si>
  <si>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</si>
  <si>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</si>
  <si>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</si>
  <si>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</si>
  <si>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</si>
  <si>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</si>
  <si>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</si>
  <si>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</si>
  <si>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</si>
  <si>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</si>
  <si>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</si>
  <si>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</si>
  <si>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</si>
  <si>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</si>
  <si>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</si>
  <si>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</si>
  <si>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</si>
  <si>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</si>
  <si>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</si>
  <si>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</si>
  <si>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</si>
  <si>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</si>
  <si>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</si>
  <si>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</si>
  <si>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</si>
  <si>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</si>
  <si>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</si>
  <si>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</si>
  <si>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</si>
  <si>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</si>
  <si>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</si>
  <si>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</si>
  <si>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</si>
  <si>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</si>
  <si>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</si>
  <si>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</si>
  <si>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</si>
  <si>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</si>
  <si>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</si>
  <si>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</si>
  <si>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</si>
  <si>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</si>
  <si>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</si>
  <si>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</si>
  <si>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</si>
  <si>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</si>
  <si>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</si>
  <si>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</si>
  <si>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</si>
  <si>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</si>
  <si>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</si>
  <si>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</si>
  <si>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</si>
  <si>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</si>
  <si>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</si>
  <si>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</si>
  <si>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</si>
  <si>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</si>
  <si>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</si>
  <si>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</si>
  <si>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</si>
  <si>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</si>
  <si>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</si>
  <si>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</si>
  <si>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</si>
  <si>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</si>
  <si>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</si>
  <si>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</si>
  <si>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</si>
  <si>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</si>
  <si>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</si>
  <si>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</si>
  <si>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</si>
  <si>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</si>
  <si>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</si>
  <si>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</si>
  <si>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</si>
  <si>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</si>
  <si>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</si>
  <si>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</si>
  <si>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</si>
  <si>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</si>
  <si>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</si>
  <si>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</si>
  <si>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</si>
  <si>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</si>
  <si>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</si>
  <si>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</si>
  <si>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</si>
  <si>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</si>
  <si>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</si>
  <si>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</si>
  <si>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</si>
  <si>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</si>
  <si>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</si>
  <si>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</si>
  <si>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</si>
  <si>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</si>
  <si>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</si>
  <si>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</si>
  <si>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</si>
  <si>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</si>
  <si>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</si>
  <si>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</si>
  <si>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</si>
  <si>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</si>
  <si>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</si>
  <si>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</si>
  <si>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</si>
  <si>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</si>
  <si>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</si>
  <si>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</si>
  <si>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</si>
  <si>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</si>
  <si>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</si>
  <si>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</si>
  <si>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</si>
  <si>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</si>
  <si>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</si>
  <si>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</si>
  <si>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</si>
  <si>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</si>
  <si>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</si>
  <si>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</si>
  <si>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</si>
  <si>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</si>
  <si>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</si>
  <si>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</si>
  <si>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</si>
  <si>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</si>
  <si>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</si>
  <si>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</si>
  <si>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</si>
  <si>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</si>
  <si>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</si>
  <si>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</si>
  <si>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</si>
  <si>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</si>
  <si>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</si>
  <si>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</si>
  <si>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</si>
  <si>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</si>
  <si>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</si>
  <si>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</si>
  <si>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</si>
  <si>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</si>
  <si>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</si>
  <si>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</si>
  <si>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</si>
  <si>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</si>
  <si>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</si>
  <si>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</si>
  <si>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</si>
  <si>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</si>
  <si>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</si>
  <si>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</si>
  <si>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</si>
  <si>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</si>
  <si>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</si>
  <si>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</si>
  <si>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</si>
  <si>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</si>
  <si>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</si>
  <si>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</si>
  <si>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</si>
  <si>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</si>
  <si>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</si>
  <si>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</si>
  <si>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</si>
  <si>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</si>
  <si>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</si>
  <si>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</si>
  <si>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</si>
  <si>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</si>
  <si>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</si>
  <si>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</si>
  <si>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</si>
  <si>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</si>
  <si>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</si>
  <si>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</si>
  <si>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</si>
  <si>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</si>
  <si>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</si>
  <si>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</si>
  <si>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</si>
  <si>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</si>
  <si>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</si>
  <si>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</si>
  <si>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</si>
  <si>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</si>
  <si>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</si>
  <si>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</si>
  <si>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</si>
  <si>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</si>
  <si>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</si>
  <si>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</si>
  <si>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</si>
  <si>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</si>
  <si>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</si>
  <si>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</si>
  <si>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</si>
  <si>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</si>
  <si>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</si>
  <si>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</si>
  <si>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</si>
  <si>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</si>
  <si>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</si>
  <si>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</si>
  <si>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</si>
  <si>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</si>
  <si>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</si>
  <si>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</si>
  <si>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</si>
  <si>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</si>
  <si>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</si>
  <si>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</si>
  <si>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</si>
  <si>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</si>
  <si>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</si>
  <si>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</si>
  <si>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</si>
  <si>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</si>
  <si>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</si>
  <si>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</si>
  <si>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</si>
  <si>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</si>
  <si>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</si>
  <si>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</si>
  <si>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</si>
  <si>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</si>
  <si>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</si>
  <si>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</si>
  <si>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</si>
  <si>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</si>
  <si>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</si>
  <si>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</si>
  <si>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</si>
  <si>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</si>
  <si>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</si>
  <si>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</si>
  <si>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</si>
  <si>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</si>
  <si>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</si>
  <si>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</si>
  <si>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</si>
  <si>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</si>
  <si>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</si>
  <si>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</si>
  <si>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</si>
  <si>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</si>
  <si>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</si>
  <si>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</si>
  <si>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</si>
  <si>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</si>
  <si>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</si>
  <si>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</si>
  <si>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</si>
  <si>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</si>
  <si>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</si>
  <si>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</si>
  <si>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</si>
  <si>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</si>
  <si>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</si>
  <si>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</si>
  <si>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</si>
  <si>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</si>
  <si>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</si>
  <si>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</si>
  <si>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</si>
  <si>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</si>
  <si>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</si>
  <si>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</si>
  <si>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</si>
  <si>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</si>
  <si>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</si>
  <si>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</si>
  <si>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</si>
  <si>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</si>
  <si>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</si>
  <si>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</si>
  <si>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</si>
  <si>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</si>
  <si>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</si>
  <si>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</si>
  <si>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</si>
  <si>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</si>
  <si>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</si>
  <si>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</si>
  <si>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</si>
  <si>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</si>
  <si>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</si>
  <si>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</si>
  <si>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</si>
  <si>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</si>
  <si>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</si>
  <si>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</si>
  <si>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</si>
  <si>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</si>
  <si>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</si>
  <si>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</si>
  <si>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</si>
  <si>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</si>
  <si>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</si>
  <si>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</si>
  <si>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</si>
  <si>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</si>
  <si>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</si>
  <si>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</si>
  <si>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</si>
  <si>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</si>
  <si>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</si>
  <si>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</si>
  <si>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</si>
  <si>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</si>
  <si>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</si>
  <si>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</si>
  <si>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</si>
  <si>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</si>
  <si>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</si>
  <si>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</si>
  <si>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</si>
  <si>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</si>
  <si>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</si>
  <si>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</si>
  <si>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</si>
  <si>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</si>
  <si>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</si>
  <si>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</si>
  <si>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</si>
  <si>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</si>
  <si>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</si>
  <si>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</si>
  <si>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</si>
  <si>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</si>
  <si>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</si>
  <si>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</si>
  <si>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</si>
  <si>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</si>
  <si>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</si>
  <si>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</si>
  <si>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</si>
  <si>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</si>
  <si>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</si>
  <si>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</si>
  <si>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</si>
  <si>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</si>
  <si>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</si>
  <si>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</si>
  <si>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</si>
  <si>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</si>
  <si>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</si>
  <si>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</si>
  <si>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</si>
  <si>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</si>
  <si>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</si>
  <si>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</si>
  <si>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</si>
  <si>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</si>
  <si>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</si>
  <si>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</si>
  <si>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</si>
  <si>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</si>
  <si>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</si>
  <si>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</si>
  <si>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</si>
  <si>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</si>
  <si>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</si>
  <si>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</si>
  <si>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</si>
  <si>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</si>
  <si>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</si>
  <si>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</si>
  <si>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</si>
  <si>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</si>
  <si>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</si>
  <si>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</si>
  <si>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</si>
  <si>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</si>
  <si>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</si>
  <si>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</si>
  <si>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</si>
  <si>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</si>
  <si>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</si>
  <si>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</si>
  <si>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</si>
  <si>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</si>
  <si>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</si>
  <si>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</si>
  <si>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</si>
  <si>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</si>
  <si>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</si>
  <si>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</si>
  <si>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</si>
  <si>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</si>
  <si>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</si>
  <si>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</si>
  <si>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</si>
  <si>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</si>
  <si>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</si>
  <si>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</si>
  <si>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</si>
  <si>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</si>
  <si>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</si>
  <si>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</si>
  <si>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</si>
  <si>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</si>
  <si>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</si>
  <si>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</si>
  <si>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</si>
  <si>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</si>
  <si>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</si>
  <si>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</si>
  <si>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</si>
  <si>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</si>
  <si>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</si>
  <si>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</si>
  <si>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</si>
  <si>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</si>
  <si>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</si>
  <si>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</si>
  <si>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</si>
  <si>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</si>
  <si>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</si>
  <si>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</si>
  <si>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</si>
  <si>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</si>
  <si>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</si>
  <si>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</si>
  <si>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</si>
  <si>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</si>
  <si>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</si>
  <si>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</si>
  <si>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</si>
  <si>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</si>
  <si>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</si>
  <si>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</si>
  <si>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</si>
  <si>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</si>
  <si>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</si>
  <si>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</si>
  <si>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</si>
  <si>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</si>
  <si>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</si>
  <si>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</si>
  <si>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</si>
  <si>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</si>
  <si>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</si>
  <si>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</si>
  <si>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</si>
  <si>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</si>
  <si>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</si>
  <si>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</si>
  <si>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</si>
  <si>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</si>
  <si>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</si>
  <si>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</si>
  <si>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</si>
  <si>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</si>
  <si>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</si>
  <si>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</si>
  <si>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</si>
  <si>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</si>
  <si>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</si>
  <si>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</si>
  <si>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</si>
  <si>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</si>
  <si>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</si>
  <si>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</si>
  <si>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</si>
  <si>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</si>
  <si>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</si>
  <si>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</si>
  <si>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</si>
  <si>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</si>
  <si>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</si>
  <si>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</si>
  <si>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</si>
  <si>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</si>
  <si>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</si>
  <si>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</si>
  <si>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</si>
  <si>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</si>
  <si>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</si>
  <si>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</si>
  <si>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</si>
  <si>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</si>
  <si>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</si>
  <si>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</si>
  <si>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</si>
  <si>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</si>
  <si>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</si>
  <si>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</si>
  <si>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</si>
  <si>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</si>
  <si>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</si>
  <si>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</si>
  <si>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</si>
  <si>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</si>
  <si>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</si>
  <si>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</si>
  <si>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</si>
  <si>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</si>
  <si>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</si>
  <si>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</si>
  <si>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</si>
  <si>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</si>
  <si>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</si>
  <si>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</si>
  <si>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</si>
  <si>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</si>
  <si>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</si>
  <si>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</si>
  <si>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</si>
  <si>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</si>
  <si>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</si>
  <si>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</si>
  <si>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</si>
  <si>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</si>
  <si>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</si>
  <si>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</si>
  <si>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</si>
  <si>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</si>
  <si>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</si>
  <si>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</si>
  <si>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</si>
  <si>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</si>
  <si>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</si>
  <si>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</si>
  <si>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</si>
  <si>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</si>
  <si>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</si>
  <si>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</si>
  <si>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</si>
  <si>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</si>
  <si>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</si>
  <si>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</si>
  <si>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</si>
  <si>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</si>
  <si>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</si>
  <si>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</si>
  <si>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</si>
  <si>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</si>
  <si>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</si>
  <si>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</si>
  <si>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</si>
  <si>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</si>
  <si>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</si>
  <si>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</si>
  <si>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</si>
  <si>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</si>
  <si>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</si>
  <si>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</si>
  <si>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</si>
  <si>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</si>
  <si>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</si>
  <si>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</si>
  <si>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</si>
  <si>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</si>
  <si>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</si>
  <si>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</si>
  <si>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</si>
  <si>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</si>
  <si>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</si>
  <si>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</si>
  <si>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</si>
  <si>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</si>
  <si>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</si>
  <si>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</si>
  <si>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</si>
  <si>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</si>
  <si>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</si>
  <si>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</si>
  <si>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</si>
  <si>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</si>
  <si>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</si>
  <si>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</si>
  <si>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</si>
  <si>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</si>
  <si>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</si>
  <si>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</si>
  <si>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</si>
  <si>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</si>
  <si>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</si>
  <si>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</si>
  <si>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</si>
  <si>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</si>
  <si>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</si>
  <si>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</si>
  <si>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</si>
  <si>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</si>
  <si>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</si>
  <si>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</si>
  <si>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</si>
  <si>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</si>
  <si>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</si>
  <si>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</si>
  <si>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</si>
  <si>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</si>
  <si>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</si>
  <si>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</si>
  <si>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</si>
  <si>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</si>
  <si>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</si>
  <si>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</si>
  <si>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</si>
  <si>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</si>
  <si>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</si>
  <si>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</si>
  <si>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</si>
  <si>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</si>
  <si>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</si>
  <si>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</si>
  <si>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</si>
  <si>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</si>
  <si>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</si>
  <si>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</si>
  <si>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</si>
  <si>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</si>
  <si>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</si>
  <si>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</si>
  <si>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</si>
  <si>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</si>
  <si>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</si>
  <si>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</si>
  <si>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</si>
  <si>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</si>
  <si>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</si>
  <si>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</si>
  <si>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</si>
  <si>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</si>
  <si>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</si>
  <si>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</si>
  <si>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</si>
  <si>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</si>
  <si>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</si>
  <si>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</si>
  <si>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</si>
  <si>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</si>
  <si>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</si>
  <si>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</si>
  <si>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</si>
  <si>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</si>
  <si>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</si>
  <si>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</si>
  <si>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</si>
  <si>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</si>
  <si>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</si>
  <si>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</si>
  <si>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</si>
  <si>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</si>
  <si>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</si>
  <si>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</si>
  <si>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</si>
  <si>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</si>
  <si>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</si>
  <si>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</si>
  <si>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</si>
  <si>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</si>
  <si>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</si>
  <si>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</si>
  <si>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</si>
  <si>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</si>
  <si>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</si>
  <si>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</si>
  <si>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</si>
  <si>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</si>
  <si>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</si>
  <si>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</si>
  <si>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</si>
  <si>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</si>
  <si>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</si>
  <si>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</si>
  <si>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</si>
  <si>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</si>
  <si>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</si>
  <si>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</si>
  <si>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</si>
  <si>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</si>
  <si>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</si>
  <si>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</si>
  <si>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</si>
  <si>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</si>
  <si>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</si>
  <si>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</si>
  <si>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</si>
  <si>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</si>
  <si>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</si>
  <si>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</si>
  <si>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</si>
  <si>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</si>
  <si>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</si>
  <si>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</si>
  <si>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</si>
  <si>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</si>
  <si>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</si>
  <si>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</si>
  <si>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</si>
  <si>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</si>
  <si>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</si>
  <si>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</si>
  <si>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</si>
  <si>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</si>
  <si>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</si>
  <si>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</si>
  <si>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</si>
  <si>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</si>
  <si>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</si>
  <si>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</si>
  <si>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</si>
  <si>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</si>
  <si>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</si>
  <si>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</si>
  <si>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</si>
  <si>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</si>
  <si>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</si>
  <si>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</si>
  <si>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</si>
  <si>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</si>
  <si>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</si>
  <si>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</si>
  <si>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</si>
  <si>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</si>
  <si>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</si>
  <si>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</si>
  <si>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</si>
  <si>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</si>
  <si>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</si>
  <si>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</si>
  <si>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</si>
  <si>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</si>
  <si>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</si>
  <si>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</si>
  <si>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</si>
  <si>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</si>
  <si>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</si>
  <si>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</si>
  <si>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</si>
  <si>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</si>
  <si>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</si>
  <si>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</si>
  <si>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</si>
  <si>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</si>
  <si>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</si>
  <si>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</si>
  <si>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</si>
  <si>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</si>
  <si>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</si>
  <si>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</si>
  <si>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</si>
  <si>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</si>
  <si>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</si>
  <si>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</si>
  <si>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</si>
  <si>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</si>
  <si>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</si>
  <si>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</si>
  <si>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</si>
  <si>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</si>
  <si>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</si>
  <si>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</si>
  <si>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</si>
  <si>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</si>
  <si>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</si>
  <si>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</si>
  <si>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</si>
  <si>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</si>
  <si>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</si>
  <si>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</si>
  <si>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</si>
  <si>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</si>
  <si>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</si>
  <si>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</si>
  <si>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</si>
  <si>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</si>
  <si>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</si>
  <si>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</si>
  <si>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</si>
  <si>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</si>
  <si>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</si>
  <si>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</si>
  <si>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</si>
  <si>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</si>
  <si>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</si>
  <si>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</si>
  <si>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</si>
  <si>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</si>
  <si>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</si>
  <si>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</si>
  <si>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</si>
  <si>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</si>
  <si>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</si>
  <si>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</si>
  <si>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</si>
  <si>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</si>
  <si>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</si>
  <si>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</si>
  <si>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</si>
  <si>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</si>
  <si>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</si>
  <si>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</si>
  <si>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</si>
  <si>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</si>
  <si>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</si>
  <si>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</si>
  <si>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</si>
  <si>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</si>
  <si>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</si>
  <si>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</si>
  <si>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</si>
  <si>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</si>
  <si>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</si>
  <si>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</si>
  <si>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</si>
  <si>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</si>
  <si>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</si>
  <si>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</si>
  <si>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</si>
  <si>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</si>
  <si>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</si>
  <si>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</si>
  <si>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</si>
  <si>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</si>
  <si>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</si>
  <si>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</si>
  <si>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</si>
  <si>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</si>
  <si>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</si>
  <si>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</si>
  <si>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</si>
  <si>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</si>
  <si>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</si>
  <si>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</si>
  <si>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</si>
  <si>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</si>
  <si>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</si>
  <si>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</si>
  <si>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</si>
  <si>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</si>
  <si>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</si>
  <si>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</si>
  <si>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</si>
  <si>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</si>
  <si>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</si>
  <si>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</si>
  <si>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</si>
  <si>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</si>
  <si>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</si>
  <si>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</si>
  <si>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</si>
  <si>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</si>
  <si>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</si>
  <si>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</si>
  <si>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</si>
  <si>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</si>
  <si>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</si>
  <si>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</si>
  <si>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</si>
  <si>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</si>
  <si>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</si>
  <si>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</si>
  <si>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</si>
  <si>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</si>
  <si>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</si>
  <si>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</si>
  <si>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</si>
  <si>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</si>
  <si>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</si>
  <si>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</si>
  <si>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</si>
  <si>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</si>
  <si>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</si>
  <si>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</si>
  <si>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</si>
  <si>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</si>
  <si>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</si>
  <si>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</si>
  <si>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</si>
  <si>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</si>
  <si>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</si>
  <si>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</si>
  <si>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</si>
  <si>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</si>
  <si>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</si>
  <si>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</si>
  <si>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</si>
  <si>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</si>
  <si>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</si>
  <si>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</si>
  <si>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</si>
  <si>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</si>
  <si>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</si>
  <si>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</si>
  <si>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</si>
  <si>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</si>
  <si>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</si>
  <si>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</si>
  <si>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</si>
  <si>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</si>
  <si>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</si>
  <si>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</si>
  <si>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</si>
  <si>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</si>
  <si>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</si>
  <si>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</si>
  <si>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</si>
  <si>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</si>
  <si>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</si>
  <si>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</si>
  <si>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</si>
  <si>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</si>
  <si>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</si>
  <si>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</si>
  <si>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</si>
  <si>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</si>
  <si>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</si>
  <si>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</si>
  <si>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</si>
  <si>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</si>
  <si>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</si>
  <si>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</si>
  <si>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</si>
  <si>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</si>
  <si>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</si>
  <si>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</si>
  <si>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</si>
  <si>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</si>
  <si>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</si>
  <si>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</si>
  <si>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</si>
  <si>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</si>
  <si>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</si>
  <si>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</si>
  <si>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</si>
  <si>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</si>
  <si>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</si>
  <si>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</si>
  <si>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</si>
  <si>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</si>
  <si>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</si>
  <si>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</si>
  <si>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</si>
  <si>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</si>
  <si>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</si>
  <si>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</si>
  <si>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</si>
  <si>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</si>
  <si>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</si>
  <si>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</si>
  <si>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</si>
  <si>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</si>
  <si>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</si>
  <si>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</si>
  <si>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</si>
  <si>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</si>
  <si>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</si>
  <si>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</si>
  <si>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</si>
  <si>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</si>
  <si>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</si>
  <si>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</si>
  <si>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</si>
  <si>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</si>
  <si>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</si>
  <si>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</si>
  <si>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</si>
  <si>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</si>
  <si>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</si>
  <si>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</si>
  <si>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</si>
  <si>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</si>
  <si>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</si>
  <si>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</si>
  <si>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</si>
  <si>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</si>
  <si>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</si>
  <si>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</si>
  <si>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</si>
  <si>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</si>
  <si>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</si>
  <si>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</si>
  <si>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</si>
  <si>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</si>
  <si>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</si>
  <si>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</si>
  <si>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</si>
  <si>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</si>
  <si>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</si>
  <si>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</si>
  <si>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</si>
  <si>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</si>
  <si>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</si>
  <si>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</si>
  <si>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</si>
  <si>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</si>
  <si>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</si>
  <si>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</si>
  <si>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</si>
  <si>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</si>
  <si>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</si>
  <si>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</si>
  <si>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</si>
  <si>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</si>
  <si>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</si>
  <si>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</si>
  <si>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</si>
  <si>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</si>
  <si>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</si>
  <si>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</si>
  <si>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</si>
  <si>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</si>
  <si>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</si>
  <si>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</si>
  <si>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</si>
  <si>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</si>
  <si>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</si>
  <si>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</si>
  <si>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</si>
  <si>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</si>
  <si>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</si>
  <si>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</si>
  <si>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</si>
  <si>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</si>
  <si>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</si>
  <si>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</si>
  <si>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</si>
  <si>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</si>
  <si>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</si>
  <si>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</si>
  <si>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</si>
  <si>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</si>
  <si>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</si>
  <si>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</si>
  <si>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</si>
  <si>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</si>
  <si>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</si>
  <si>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</si>
  <si>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</si>
  <si>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</si>
  <si>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</si>
  <si>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</si>
  <si>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</si>
  <si>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</si>
  <si>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</si>
  <si>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</si>
  <si>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</si>
  <si>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</si>
  <si>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</si>
  <si>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</si>
  <si>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</si>
  <si>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</si>
  <si>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</si>
  <si>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</si>
  <si>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</si>
  <si>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</si>
  <si>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</si>
  <si>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</si>
  <si>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</si>
  <si>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</si>
  <si>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</si>
  <si>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</si>
  <si>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</si>
  <si>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</si>
  <si>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</si>
  <si>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</si>
  <si>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</si>
  <si>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</si>
  <si>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</si>
  <si>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</si>
  <si>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</si>
  <si>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</si>
  <si>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</si>
  <si>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</si>
  <si>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</si>
  <si>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</si>
  <si>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</si>
  <si>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</si>
  <si>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</si>
  <si>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</si>
  <si>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</si>
  <si>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</si>
  <si>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</si>
  <si>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</si>
  <si>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</si>
  <si>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</si>
  <si>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</si>
  <si>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</si>
  <si>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</si>
  <si>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</si>
  <si>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</si>
  <si>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</si>
  <si>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</si>
  <si>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</si>
  <si>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</si>
  <si>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</si>
  <si>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</si>
  <si>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</si>
  <si>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</si>
  <si>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</si>
  <si>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</si>
  <si>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</si>
  <si>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</si>
  <si>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</si>
  <si>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</si>
  <si>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</si>
  <si>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</si>
  <si>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</si>
  <si>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</si>
  <si>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</si>
  <si>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</si>
  <si>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</si>
  <si>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</si>
  <si>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</si>
  <si>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</si>
  <si>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</si>
  <si>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</si>
  <si>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</si>
  <si>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</si>
  <si>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</si>
  <si>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</si>
  <si>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</si>
  <si>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</si>
  <si>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</si>
  <si>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</si>
  <si>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</si>
  <si>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</si>
  <si>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</si>
  <si>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</si>
  <si>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</si>
  <si>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</si>
  <si>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</si>
  <si>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</si>
  <si>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</si>
  <si>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</si>
  <si>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</si>
  <si>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</si>
  <si>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</si>
  <si>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</si>
  <si>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</si>
  <si>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</si>
  <si>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</si>
  <si>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</si>
  <si>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</si>
  <si>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</si>
  <si>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</si>
  <si>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</si>
  <si>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</si>
  <si>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</si>
  <si>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</si>
  <si>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</si>
  <si>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</si>
  <si>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</si>
  <si>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</si>
  <si>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</si>
  <si>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</si>
  <si>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</si>
  <si>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</si>
  <si>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</si>
  <si>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</si>
  <si>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</si>
  <si>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</si>
  <si>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</si>
  <si>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</si>
  <si>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</si>
  <si>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</si>
  <si>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</si>
  <si>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</si>
  <si>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</si>
  <si>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</si>
  <si>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</si>
  <si>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</si>
  <si>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</si>
  <si>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</si>
  <si>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</si>
  <si>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</si>
  <si>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</si>
  <si>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</si>
  <si>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</si>
  <si>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</si>
  <si>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</si>
  <si>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</si>
  <si>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</si>
  <si>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</si>
  <si>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</si>
  <si>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</si>
  <si>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</si>
  <si>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</si>
  <si>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</si>
  <si>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</si>
  <si>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</si>
  <si>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</si>
  <si>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</si>
  <si>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</si>
  <si>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</si>
  <si>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</si>
  <si>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</si>
  <si>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</si>
  <si>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</si>
  <si>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</si>
  <si>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</si>
  <si>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</si>
  <si>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</si>
  <si>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</si>
  <si>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</si>
  <si>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</si>
  <si>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</si>
  <si>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</si>
  <si>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</si>
  <si>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</si>
  <si>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</si>
  <si>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</si>
  <si>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</si>
  <si>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</si>
  <si>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</si>
  <si>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</si>
  <si>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</si>
  <si>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</si>
  <si>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</si>
  <si>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</si>
  <si>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</si>
  <si>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</si>
  <si>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</si>
  <si>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</si>
  <si>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</si>
  <si>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</si>
  <si>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</si>
  <si>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</si>
  <si>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</si>
  <si>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</si>
  <si>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</si>
  <si>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</si>
  <si>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</si>
  <si>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</si>
  <si>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</si>
  <si>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</si>
  <si>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</si>
  <si>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</si>
  <si>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</si>
  <si>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</si>
  <si>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</si>
  <si>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</si>
  <si>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</si>
  <si>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</si>
  <si>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</si>
  <si>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</si>
  <si>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</si>
  <si>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</si>
  <si>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</si>
  <si>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</si>
  <si>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</si>
  <si>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</si>
  <si>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</si>
  <si>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</si>
  <si>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</si>
  <si>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</si>
  <si>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</si>
  <si>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</si>
  <si>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</si>
  <si>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</si>
  <si>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</si>
  <si>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</si>
  <si>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</si>
  <si>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</si>
  <si>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</si>
  <si>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</si>
  <si>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</si>
  <si>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</si>
  <si>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</si>
  <si>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</si>
  <si>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</si>
  <si>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</si>
  <si>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</si>
  <si>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</si>
  <si>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</si>
  <si>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</si>
  <si>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</si>
  <si>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</si>
  <si>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</si>
  <si>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</si>
  <si>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</si>
  <si>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</si>
  <si>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</si>
  <si>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</si>
  <si>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</si>
  <si>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</si>
  <si>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</si>
  <si>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</si>
  <si>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</si>
  <si>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</si>
  <si>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</si>
  <si>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</si>
  <si>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</si>
  <si>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</si>
  <si>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</si>
  <si>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</si>
  <si>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</si>
  <si>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</si>
  <si>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</si>
  <si>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</si>
  <si>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</si>
  <si>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</si>
  <si>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</si>
  <si>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</si>
  <si>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</si>
  <si>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</si>
  <si>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</si>
  <si>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</si>
  <si>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</si>
  <si>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</si>
  <si>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</si>
  <si>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</si>
  <si>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</si>
  <si>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</si>
  <si>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</si>
  <si>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</si>
  <si>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</si>
  <si>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</si>
  <si>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</si>
  <si>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</si>
  <si>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</si>
  <si>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</si>
  <si>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</si>
  <si>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</si>
  <si>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</si>
  <si>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</si>
  <si>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</si>
  <si>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</si>
  <si>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</si>
  <si>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</si>
  <si>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</si>
  <si>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</si>
  <si>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</si>
  <si>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</si>
  <si>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</si>
  <si>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</si>
  <si>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</si>
  <si>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</si>
  <si>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</si>
  <si>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</si>
  <si>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</si>
  <si>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</si>
  <si>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</si>
  <si>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</si>
  <si>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</si>
  <si>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</si>
  <si>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</si>
  <si>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</si>
  <si>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</si>
  <si>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</si>
  <si>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</si>
  <si>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</si>
  <si>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</si>
  <si>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</si>
  <si>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</si>
  <si>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</si>
  <si>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</si>
  <si>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</si>
  <si>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</si>
  <si>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</si>
  <si>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</si>
  <si>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</si>
  <si>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</si>
  <si>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</si>
  <si>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</si>
  <si>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</si>
  <si>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</si>
  <si>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</si>
  <si>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</si>
  <si>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</si>
  <si>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</si>
  <si>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</si>
  <si>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</si>
  <si>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</si>
  <si>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</si>
  <si>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</si>
  <si>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</si>
  <si>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</si>
  <si>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</si>
  <si>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</si>
  <si>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</si>
  <si>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</si>
  <si>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</si>
  <si>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</si>
  <si>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</si>
  <si>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</si>
  <si>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</si>
  <si>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</si>
  <si>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</si>
  <si>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</si>
  <si>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</si>
  <si>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</si>
  <si>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</si>
  <si>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</si>
  <si>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</si>
  <si>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</si>
  <si>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</si>
  <si>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</si>
  <si>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</si>
  <si>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</si>
  <si>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</si>
  <si>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</si>
  <si>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</si>
  <si>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</si>
  <si>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</si>
  <si>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</si>
  <si>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</si>
  <si>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</si>
  <si>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</si>
  <si>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</si>
  <si>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</si>
  <si>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</si>
  <si>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</si>
  <si>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</si>
  <si>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</si>
  <si>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</si>
  <si>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</si>
  <si>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</si>
  <si>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</si>
  <si>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</si>
  <si>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</si>
  <si>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</si>
  <si>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</si>
  <si>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</si>
  <si>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</si>
  <si>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</si>
  <si>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</si>
  <si>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</si>
  <si>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</si>
  <si>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</si>
  <si>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</si>
  <si>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</si>
  <si>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</si>
  <si>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</si>
  <si>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</si>
  <si>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</si>
  <si>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</si>
  <si>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</si>
  <si>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</si>
  <si>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</si>
  <si>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</si>
  <si>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</si>
  <si>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</si>
  <si>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</si>
  <si>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</si>
  <si>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</si>
  <si>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</si>
  <si>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</si>
  <si>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</si>
  <si>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</si>
  <si>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</si>
  <si>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</si>
  <si>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</si>
  <si>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</si>
  <si>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</si>
  <si>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</si>
  <si>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</si>
  <si>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</si>
  <si>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</si>
  <si>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</si>
  <si>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</si>
  <si>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</si>
  <si>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</si>
  <si>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</si>
  <si>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</si>
  <si>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</si>
  <si>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</si>
  <si>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</si>
  <si>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</si>
  <si>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</si>
  <si>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</si>
  <si>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</si>
  <si>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</si>
  <si>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</si>
  <si>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</si>
  <si>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</si>
  <si>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</si>
  <si>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</si>
  <si>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</si>
  <si>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</si>
  <si>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</si>
  <si>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</si>
  <si>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</si>
  <si>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</si>
  <si>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</si>
  <si>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</si>
  <si>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</si>
  <si>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</si>
  <si>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</si>
  <si>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</si>
  <si>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</si>
  <si>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</si>
  <si>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</si>
  <si>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</si>
  <si>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</si>
  <si>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</si>
  <si>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</si>
  <si>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</si>
  <si>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</si>
  <si>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</si>
  <si>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</si>
  <si>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</si>
  <si>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</si>
  <si>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</si>
  <si>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</si>
  <si>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</si>
  <si>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</si>
  <si>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</si>
  <si>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</si>
  <si>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</si>
  <si>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</si>
  <si>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</si>
  <si>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</si>
  <si>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</si>
  <si>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</si>
  <si>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</si>
  <si>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</si>
  <si>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</si>
  <si>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</si>
  <si>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</si>
  <si>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</si>
  <si>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</si>
  <si>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</si>
  <si>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</si>
  <si>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</si>
  <si>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</si>
  <si>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</si>
  <si>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</si>
  <si>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</si>
  <si>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</si>
  <si>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</si>
  <si>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</si>
  <si>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</si>
  <si>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</si>
  <si>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</si>
  <si>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</si>
  <si>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</si>
  <si>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</si>
  <si>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</si>
  <si>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</si>
  <si>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</si>
  <si>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</si>
  <si>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</si>
  <si>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</si>
  <si>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</si>
  <si>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</si>
  <si>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</si>
  <si>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</si>
  <si>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</si>
  <si>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</si>
  <si>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</si>
  <si>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</si>
  <si>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</si>
  <si>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</si>
  <si>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</si>
  <si>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</si>
  <si>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</si>
  <si>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</si>
  <si>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</si>
  <si>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</si>
  <si>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</si>
  <si>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</si>
  <si>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</si>
  <si>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</si>
  <si>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</si>
  <si>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</si>
  <si>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</si>
  <si>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</si>
  <si>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</si>
  <si>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</si>
  <si>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</si>
  <si>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</si>
  <si>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</si>
  <si>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</si>
  <si>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</si>
  <si>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</si>
  <si>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</si>
  <si>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</si>
  <si>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</si>
  <si>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</si>
  <si>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</si>
  <si>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</si>
  <si>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</si>
  <si>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</si>
  <si>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</si>
  <si>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</si>
  <si>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</si>
  <si>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</si>
  <si>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</si>
  <si>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</si>
  <si>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</si>
  <si>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</si>
  <si>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</si>
  <si>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</si>
  <si>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</si>
  <si>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</si>
  <si>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</si>
  <si>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</si>
  <si>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</si>
  <si>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</si>
  <si>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</si>
  <si>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</si>
  <si>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</si>
  <si>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</si>
  <si>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</si>
  <si>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</si>
  <si>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</si>
  <si>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</si>
  <si>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</si>
  <si>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</si>
  <si>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</si>
  <si>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</si>
  <si>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</si>
  <si>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</si>
  <si>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</si>
  <si>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</si>
  <si>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</si>
  <si>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</si>
  <si>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</si>
  <si>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</si>
  <si>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</si>
  <si>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</si>
  <si>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</si>
  <si>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</si>
  <si>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</si>
  <si>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</si>
  <si>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</si>
  <si>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</si>
  <si>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</si>
  <si>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</si>
  <si>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</si>
  <si>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</si>
  <si>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</si>
  <si>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</si>
  <si>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</si>
  <si>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</si>
  <si>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</si>
  <si>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</si>
  <si>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</si>
  <si>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</si>
  <si>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</si>
  <si>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</si>
  <si>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</si>
  <si>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</si>
  <si>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</si>
  <si>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</si>
  <si>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</si>
  <si>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</si>
  <si>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</si>
  <si>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</si>
  <si>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</si>
  <si>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</si>
  <si>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</si>
  <si>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</si>
  <si>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</si>
  <si>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</si>
  <si>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</si>
  <si>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</si>
  <si>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</si>
  <si>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</si>
  <si>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</si>
  <si>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</si>
  <si>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</si>
  <si>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</si>
  <si>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</si>
  <si>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</si>
  <si>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</si>
  <si>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</si>
  <si>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</si>
  <si>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</si>
  <si>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</si>
  <si>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</si>
  <si>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</si>
  <si>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</si>
  <si>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</si>
  <si>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</si>
  <si>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</si>
  <si>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</si>
  <si>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</si>
  <si>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</si>
  <si>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</si>
  <si>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</si>
  <si>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</si>
  <si>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</si>
  <si>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</si>
  <si>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</si>
  <si>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</si>
  <si>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</si>
  <si>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</si>
  <si>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</si>
  <si>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</si>
  <si>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</si>
  <si>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</si>
  <si>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</si>
  <si>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</si>
  <si>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</si>
  <si>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</si>
  <si>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</si>
  <si>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</si>
  <si>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</si>
  <si>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</si>
  <si>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</si>
  <si>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</si>
  <si>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</si>
  <si>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</si>
  <si>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</si>
  <si>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</si>
  <si>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</si>
  <si>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</si>
  <si>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</si>
  <si>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</si>
  <si>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</si>
  <si>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</si>
  <si>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</si>
  <si>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</si>
  <si>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</si>
  <si>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</si>
  <si>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</si>
  <si>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</si>
  <si>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</si>
  <si>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</si>
  <si>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</si>
  <si>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</si>
  <si>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</si>
  <si>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</si>
  <si>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</si>
  <si>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</si>
  <si>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</si>
  <si>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</si>
  <si>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</si>
  <si>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</si>
  <si>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</si>
  <si>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</si>
  <si>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</si>
  <si>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</si>
  <si>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</si>
  <si>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</si>
  <si>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</si>
  <si>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</si>
  <si>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</si>
  <si>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</si>
  <si>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</si>
  <si>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</si>
  <si>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</si>
  <si>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</si>
  <si>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</si>
  <si>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</si>
  <si>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</si>
  <si>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</si>
  <si>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</si>
  <si>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</si>
  <si>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</si>
  <si>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</si>
  <si>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</si>
  <si>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</si>
  <si>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</si>
  <si>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</si>
  <si>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</si>
  <si>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</si>
  <si>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</si>
  <si>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</si>
  <si>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</si>
  <si>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</si>
  <si>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</si>
  <si>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</si>
  <si>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</si>
  <si>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</si>
  <si>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</si>
  <si>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</si>
  <si>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</si>
  <si>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</si>
  <si>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</si>
  <si>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</si>
  <si>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</si>
  <si>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</si>
  <si>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</si>
  <si>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</si>
  <si>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</si>
  <si>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</si>
  <si>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</si>
  <si>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</si>
  <si>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</si>
  <si>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</si>
  <si>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</si>
  <si>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</si>
  <si>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</si>
  <si>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</si>
  <si>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</si>
  <si>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</si>
  <si>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</si>
  <si>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</si>
  <si>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</si>
  <si>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</si>
  <si>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</si>
  <si>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</si>
  <si>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</si>
  <si>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</si>
  <si>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</si>
  <si>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</si>
  <si>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</si>
  <si>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</si>
  <si>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</si>
  <si>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</si>
  <si>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</si>
  <si>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</si>
  <si>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</si>
  <si>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</si>
  <si>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</si>
  <si>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</si>
  <si>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</si>
  <si>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</si>
  <si>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</si>
  <si>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</si>
  <si>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</si>
  <si>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</si>
  <si>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</si>
  <si>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</si>
  <si>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</si>
  <si>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</si>
  <si>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</si>
  <si>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</si>
  <si>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</si>
  <si>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</si>
  <si>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</si>
  <si>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</si>
  <si>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</si>
  <si>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</si>
  <si>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</si>
  <si>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</si>
  <si>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</si>
  <si>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</si>
  <si>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</si>
  <si>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</si>
  <si>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</si>
  <si>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</si>
  <si>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</si>
  <si>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</si>
  <si>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</si>
  <si>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</si>
  <si>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</si>
  <si>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</si>
  <si>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</si>
  <si>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</si>
  <si>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</si>
  <si>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</si>
  <si>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</si>
  <si>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</si>
  <si>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</si>
  <si>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</si>
  <si>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</si>
  <si>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</si>
  <si>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</si>
  <si>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</si>
  <si>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</si>
  <si>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</si>
  <si>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</si>
  <si>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</si>
  <si>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</si>
  <si>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</si>
  <si>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</si>
  <si>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</si>
  <si>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</si>
  <si>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</si>
  <si>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</si>
  <si>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</si>
  <si>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</si>
  <si>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</si>
  <si>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</si>
  <si>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</si>
  <si>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</si>
  <si>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</si>
  <si>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</si>
  <si>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</si>
  <si>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</si>
  <si>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</si>
  <si>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</si>
  <si>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</si>
  <si>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</si>
  <si>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</si>
  <si>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</si>
  <si>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</si>
  <si>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</si>
  <si>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</si>
  <si>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</si>
  <si>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</si>
  <si>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</si>
  <si>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</si>
  <si>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</si>
  <si>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</si>
  <si>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</si>
  <si>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</si>
  <si>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</si>
  <si>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</si>
  <si>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</si>
  <si>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</si>
  <si>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</si>
  <si>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</si>
  <si>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</si>
  <si>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</si>
  <si>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</si>
  <si>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</si>
  <si>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</si>
  <si>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</si>
  <si>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</si>
  <si>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</si>
  <si>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</si>
  <si>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</si>
  <si>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</si>
  <si>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</si>
  <si>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</si>
  <si>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</si>
  <si>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</si>
  <si>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</si>
  <si>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</si>
  <si>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</si>
  <si>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</si>
  <si>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</si>
  <si>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</si>
  <si>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</si>
  <si>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</si>
  <si>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</si>
  <si>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</si>
  <si>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</si>
  <si>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</si>
  <si>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</si>
  <si>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</si>
  <si>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</si>
  <si>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</si>
  <si>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</si>
  <si>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</si>
  <si>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</si>
  <si>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</si>
  <si>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</si>
  <si>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</si>
  <si>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</si>
  <si>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</si>
  <si>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</si>
  <si>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</si>
  <si>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</si>
  <si>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</si>
  <si>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</si>
  <si>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</si>
  <si>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</si>
  <si>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</si>
  <si>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</si>
  <si>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</si>
  <si>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</si>
  <si>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</si>
  <si>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</si>
  <si>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</si>
  <si>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</si>
  <si>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</si>
  <si>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</si>
  <si>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</si>
  <si>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</si>
  <si>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</si>
  <si>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</si>
  <si>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</si>
  <si>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</si>
  <si>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</si>
  <si>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</si>
  <si>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</si>
  <si>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</si>
  <si>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</si>
  <si>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</si>
  <si>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</si>
  <si>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</si>
  <si>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</si>
  <si>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</si>
  <si>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</si>
  <si>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</si>
  <si>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</si>
  <si>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</si>
  <si>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</si>
  <si>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</si>
  <si>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</si>
  <si>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</si>
  <si>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</si>
  <si>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</si>
  <si>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</si>
  <si>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</si>
  <si>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</si>
  <si>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</si>
  <si>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</si>
  <si>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</si>
  <si>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</si>
  <si>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</si>
  <si>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</si>
  <si>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</si>
  <si>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</si>
  <si>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</si>
  <si>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</si>
  <si>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</si>
  <si>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</si>
  <si>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</si>
  <si>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</si>
  <si>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</si>
  <si>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</si>
  <si>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</si>
  <si>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</si>
  <si>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</si>
  <si>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</si>
  <si>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</si>
  <si>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</si>
  <si>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</si>
  <si>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</si>
  <si>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</si>
  <si>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</si>
  <si>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</si>
  <si>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</si>
  <si>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</si>
  <si>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</si>
  <si>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</si>
  <si>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</si>
  <si>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</si>
  <si>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</si>
  <si>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</si>
  <si>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</si>
  <si>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</si>
  <si>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</si>
  <si>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</si>
  <si>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</si>
  <si>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</si>
  <si>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</si>
  <si>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</si>
  <si>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</si>
  <si>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</si>
  <si>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</si>
  <si>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</si>
  <si>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</si>
  <si>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</si>
  <si>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</si>
  <si>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</si>
  <si>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</si>
  <si>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</si>
  <si>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</si>
  <si>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</si>
  <si>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</si>
  <si>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</si>
  <si>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</si>
  <si>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</si>
  <si>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</si>
  <si>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</si>
  <si>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</si>
  <si>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</si>
  <si>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</si>
  <si>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</si>
  <si>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</si>
  <si>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</si>
  <si>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</si>
  <si>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</si>
  <si>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</si>
  <si>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</si>
  <si>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</si>
  <si>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</si>
  <si>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</si>
  <si>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</si>
  <si>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</si>
  <si>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</si>
  <si>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</si>
  <si>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</si>
  <si>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</si>
  <si>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</si>
  <si>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</si>
  <si>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</si>
  <si>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</si>
  <si>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</si>
  <si>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</si>
  <si>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</si>
  <si>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</si>
  <si>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</si>
  <si>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</si>
  <si>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</si>
  <si>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</si>
  <si>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</si>
  <si>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</si>
  <si>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</si>
  <si>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</si>
  <si>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</si>
  <si>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</si>
  <si>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</si>
  <si>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</si>
  <si>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</si>
  <si>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</si>
  <si>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</si>
  <si>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</si>
  <si>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</si>
  <si>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</si>
  <si>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</si>
  <si>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</si>
  <si>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</si>
  <si>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</si>
  <si>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</si>
  <si>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</si>
  <si>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</si>
  <si>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</si>
  <si>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</si>
  <si>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</si>
  <si>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</si>
  <si>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</si>
  <si>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</si>
  <si>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</si>
  <si>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</si>
  <si>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</si>
  <si>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</si>
  <si>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</si>
  <si>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</si>
  <si>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</si>
  <si>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</si>
  <si>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</si>
  <si>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</si>
  <si>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</si>
  <si>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</si>
  <si>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</si>
  <si>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</si>
  <si>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</si>
  <si>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</si>
  <si>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</si>
  <si>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</si>
  <si>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</si>
  <si>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</si>
  <si>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</si>
  <si>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</si>
  <si>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</si>
  <si>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</si>
  <si>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</si>
  <si>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</si>
  <si>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</si>
  <si>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</si>
  <si>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</si>
  <si>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</si>
  <si>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</si>
  <si>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</si>
  <si>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</si>
  <si>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</si>
  <si>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</si>
  <si>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</si>
  <si>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</si>
  <si>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</si>
  <si>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</si>
  <si>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</si>
  <si>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</si>
  <si>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</si>
  <si>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</si>
  <si>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</si>
  <si>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</si>
  <si>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</si>
  <si>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</si>
  <si>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</si>
  <si>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</si>
  <si>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</si>
  <si>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</si>
  <si>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</si>
  <si>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</si>
  <si>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</si>
  <si>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</si>
  <si>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</si>
  <si>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</si>
  <si>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</si>
  <si>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</si>
  <si>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</si>
  <si>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</si>
  <si>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</si>
  <si>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</si>
  <si>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</si>
  <si>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</si>
  <si>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</si>
  <si>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</si>
  <si>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</si>
  <si>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</si>
  <si>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</si>
  <si>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</si>
  <si>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</si>
  <si>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</si>
  <si>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</si>
  <si>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</si>
  <si>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</si>
  <si>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</si>
  <si>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</si>
  <si>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</si>
  <si>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</si>
  <si>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</si>
  <si>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</si>
  <si>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</si>
  <si>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</si>
  <si>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</si>
  <si>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</si>
  <si>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</si>
  <si>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</si>
  <si>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</si>
  <si>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</si>
  <si>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</si>
  <si>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</si>
  <si>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</si>
  <si>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</si>
  <si>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</si>
  <si>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</si>
  <si>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</si>
  <si>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</si>
  <si>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</si>
  <si>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</si>
  <si>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</si>
  <si>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</si>
  <si>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</si>
  <si>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</si>
  <si>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</si>
  <si>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</si>
  <si>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</si>
  <si>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</si>
  <si>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</si>
  <si>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</si>
  <si>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</si>
  <si>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</si>
  <si>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</si>
  <si>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</si>
  <si>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</si>
  <si>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</si>
  <si>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</si>
  <si>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</si>
  <si>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</si>
  <si>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</si>
  <si>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</si>
  <si>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</si>
  <si>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</si>
  <si>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</si>
  <si>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</si>
  <si>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</si>
  <si>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</si>
  <si>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</si>
  <si>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</si>
  <si>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</si>
  <si>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</si>
  <si>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</si>
  <si>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</si>
  <si>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</si>
  <si>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</si>
  <si>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</si>
  <si>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</si>
  <si>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</si>
  <si>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</si>
  <si>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</si>
  <si>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</si>
  <si>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</si>
  <si>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</si>
  <si>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</si>
  <si>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</si>
  <si>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</si>
  <si>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</si>
  <si>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</si>
  <si>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</si>
  <si>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</si>
  <si>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</si>
  <si>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</si>
  <si>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</si>
  <si>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</si>
  <si>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</si>
  <si>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</si>
  <si>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</si>
  <si>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</si>
  <si>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</si>
  <si>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</si>
  <si>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</si>
  <si>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</si>
  <si>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</si>
  <si>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</si>
  <si>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</si>
  <si>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</si>
  <si>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</si>
  <si>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</si>
  <si>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</si>
  <si>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</si>
  <si>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</si>
  <si>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</si>
  <si>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</si>
  <si>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</si>
  <si>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</si>
  <si>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</si>
  <si>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</si>
  <si>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</si>
  <si>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</si>
  <si>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</si>
  <si>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</si>
  <si>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</si>
  <si>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</si>
  <si>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</si>
  <si>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</si>
  <si>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</si>
  <si>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</si>
  <si>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</si>
  <si>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</si>
  <si>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</si>
  <si>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</si>
  <si>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</si>
  <si>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</si>
  <si>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</si>
  <si>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</si>
  <si>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</si>
  <si>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</si>
  <si>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</si>
  <si>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</si>
  <si>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</si>
  <si>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</si>
  <si>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</si>
  <si>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</si>
  <si>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</si>
  <si>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</si>
  <si>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</si>
  <si>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</si>
  <si>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</si>
  <si>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</si>
  <si>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</si>
  <si>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</si>
  <si>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</si>
  <si>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</si>
  <si>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</si>
  <si>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</si>
  <si>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</si>
  <si>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</si>
  <si>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</si>
  <si>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</si>
  <si>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</si>
  <si>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</si>
  <si>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</si>
  <si>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</si>
  <si>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</si>
  <si>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</si>
  <si>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</si>
  <si>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</si>
  <si>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</si>
  <si>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</si>
  <si>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</si>
  <si>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</si>
  <si>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</si>
  <si>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</si>
  <si>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</si>
  <si>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</si>
  <si>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</si>
  <si>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</si>
  <si>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</si>
  <si>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</si>
  <si>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</si>
  <si>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</si>
  <si>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</si>
  <si>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</si>
  <si>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</si>
  <si>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</si>
  <si>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</si>
  <si>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</si>
  <si>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</si>
  <si>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</si>
  <si>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</si>
  <si>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</si>
  <si>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</si>
  <si>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</si>
  <si>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</si>
  <si>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</si>
  <si>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</si>
  <si>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</si>
  <si>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</si>
  <si>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</si>
  <si>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</si>
  <si>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</si>
  <si>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</si>
  <si>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</si>
  <si>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</si>
  <si>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</si>
  <si>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</si>
  <si>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</si>
  <si>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</si>
  <si>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</si>
  <si>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</si>
  <si>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</si>
  <si>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</si>
  <si>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</si>
  <si>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</si>
  <si>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</si>
  <si>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</si>
  <si>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</si>
  <si>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</si>
  <si>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</si>
  <si>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</si>
  <si>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</si>
  <si>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</si>
  <si>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</si>
  <si>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</si>
  <si>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</si>
  <si>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</si>
  <si>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</si>
  <si>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</si>
  <si>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</si>
  <si>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</si>
  <si>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</si>
  <si>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</si>
  <si>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</si>
  <si>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</si>
  <si>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</si>
  <si>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</si>
  <si>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</si>
  <si>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</si>
  <si>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</si>
  <si>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</si>
  <si>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</si>
  <si>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</si>
  <si>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</si>
  <si>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</si>
  <si>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</si>
  <si>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</si>
  <si>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</si>
  <si>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</si>
  <si>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</si>
  <si>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</si>
  <si>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</si>
  <si>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</si>
  <si>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</si>
  <si>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</si>
  <si>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</si>
  <si>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</si>
  <si>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</si>
  <si>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</si>
  <si>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</si>
  <si>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</si>
  <si>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</si>
  <si>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</si>
  <si>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</si>
  <si>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</si>
  <si>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</si>
  <si>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</si>
  <si>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</si>
  <si>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</si>
  <si>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</si>
  <si>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</si>
  <si>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</si>
  <si>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</si>
  <si>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</si>
  <si>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</si>
  <si>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</si>
  <si>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</si>
  <si>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</si>
  <si>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</si>
  <si>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</si>
  <si>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</si>
  <si>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</si>
  <si>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</si>
  <si>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</si>
  <si>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</si>
  <si>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</si>
  <si>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</si>
  <si>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</si>
  <si>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</si>
  <si>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</si>
  <si>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</si>
  <si>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</si>
  <si>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</si>
  <si>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</si>
  <si>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</si>
  <si>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</si>
  <si>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</si>
  <si>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</si>
  <si>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</si>
  <si>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</si>
  <si>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</si>
  <si>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</si>
  <si>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</si>
  <si>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</si>
  <si>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</si>
  <si>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</si>
  <si>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</si>
  <si>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</si>
  <si>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</si>
  <si>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</si>
  <si>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</si>
  <si>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</si>
  <si>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</si>
  <si>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</si>
  <si>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</si>
  <si>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</si>
  <si>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</si>
  <si>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</si>
  <si>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</si>
  <si>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</si>
  <si>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</si>
  <si>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</si>
  <si>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</si>
  <si>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</si>
  <si>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</si>
  <si>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</si>
  <si>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</si>
  <si>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</si>
  <si>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</si>
  <si>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</si>
  <si>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</si>
  <si>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</si>
  <si>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</si>
  <si>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</si>
  <si>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</si>
  <si>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</si>
  <si>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</si>
  <si>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</si>
  <si>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</si>
  <si>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</si>
  <si>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</si>
  <si>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</si>
  <si>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</si>
  <si>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</si>
  <si>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</si>
  <si>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</si>
  <si>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</si>
  <si>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</si>
  <si>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</si>
  <si>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</si>
  <si>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</si>
  <si>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</si>
  <si>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</si>
  <si>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</si>
  <si>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</si>
  <si>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</si>
  <si>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</si>
  <si>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</si>
  <si>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</si>
  <si>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</si>
  <si>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</si>
  <si>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</si>
  <si>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</si>
  <si>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</si>
  <si>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</si>
  <si>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</si>
  <si>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</si>
  <si>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</si>
  <si>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</si>
  <si>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</si>
  <si>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</si>
  <si>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</si>
  <si>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</si>
  <si>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</si>
  <si>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</si>
  <si>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</si>
  <si>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</si>
  <si>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</si>
  <si>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</si>
  <si>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</si>
  <si>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</si>
  <si>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</si>
  <si>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</si>
  <si>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</si>
  <si>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</si>
  <si>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</si>
  <si>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</si>
  <si>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</si>
  <si>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</si>
  <si>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</si>
  <si>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</si>
  <si>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</si>
  <si>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</si>
  <si>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</si>
  <si>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</si>
  <si>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</si>
  <si>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</si>
  <si>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</si>
  <si>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</si>
  <si>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</si>
  <si>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</si>
  <si>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</si>
  <si>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</si>
  <si>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</si>
  <si>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</si>
  <si>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</si>
  <si>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</si>
  <si>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</si>
  <si>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</si>
  <si>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</si>
  <si>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</si>
  <si>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</si>
  <si>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</si>
  <si>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</si>
  <si>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</si>
  <si>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</si>
  <si>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</si>
  <si>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</si>
  <si>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</si>
  <si>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</si>
  <si>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</si>
  <si>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</si>
  <si>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</si>
  <si>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</si>
  <si>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</si>
  <si>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</si>
  <si>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</si>
  <si>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</si>
  <si>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</si>
  <si>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</si>
  <si>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</si>
  <si>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</si>
  <si>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</si>
  <si>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</si>
  <si>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</si>
  <si>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</si>
  <si>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</si>
  <si>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</si>
  <si>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</si>
  <si>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</si>
  <si>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</si>
  <si>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</si>
  <si>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</si>
  <si>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</si>
  <si>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</si>
  <si>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</si>
  <si>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</si>
  <si>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</si>
  <si>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</si>
  <si>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</si>
  <si>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</si>
  <si>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</si>
  <si>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</si>
  <si>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</si>
  <si>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</si>
  <si>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</si>
  <si>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</si>
  <si>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</si>
  <si>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</si>
  <si>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</si>
  <si>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</si>
  <si>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</si>
  <si>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</si>
  <si>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</si>
  <si>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</si>
  <si>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</si>
  <si>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</si>
  <si>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</si>
  <si>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</si>
  <si>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</si>
  <si>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</si>
  <si>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</si>
  <si>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</si>
  <si>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</si>
  <si>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</si>
  <si>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</si>
  <si>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</si>
  <si>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</si>
  <si>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</si>
  <si>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</si>
  <si>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</si>
  <si>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</si>
  <si>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</si>
  <si>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</si>
  <si>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</si>
  <si>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</si>
  <si>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</si>
  <si>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</si>
  <si>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</si>
  <si>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</si>
  <si>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</si>
  <si>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</si>
  <si>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</si>
  <si>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</si>
  <si>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</si>
  <si>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</si>
  <si>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</si>
  <si>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</si>
  <si>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</si>
  <si>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</si>
  <si>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</si>
  <si>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</si>
  <si>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</si>
  <si>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</si>
  <si>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</si>
  <si>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</si>
  <si>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</si>
  <si>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</si>
  <si>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</si>
  <si>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</si>
  <si>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</si>
  <si>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</si>
  <si>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</si>
  <si>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</si>
  <si>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</si>
  <si>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</si>
  <si>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</si>
  <si>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</si>
  <si>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</si>
  <si>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</si>
  <si>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</si>
  <si>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</si>
  <si>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</si>
  <si>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</si>
  <si>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</si>
  <si>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</si>
  <si>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</si>
  <si>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</si>
  <si>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</si>
  <si>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</si>
  <si>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</si>
  <si>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</si>
  <si>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</si>
  <si>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</si>
  <si>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</si>
  <si>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</si>
  <si>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</si>
  <si>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</si>
  <si>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</si>
  <si>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</si>
  <si>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</si>
  <si>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</si>
  <si>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</si>
  <si>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</si>
  <si>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</si>
  <si>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</si>
  <si>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</si>
  <si>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</si>
  <si>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</si>
  <si>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</si>
  <si>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</si>
  <si>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</si>
  <si>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</si>
  <si>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</si>
  <si>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</si>
  <si>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</si>
  <si>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</si>
  <si>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</si>
  <si>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</si>
  <si>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</si>
  <si>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</si>
  <si>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</si>
  <si>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</si>
  <si>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</si>
  <si>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</si>
  <si>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</si>
  <si>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</si>
  <si>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</si>
  <si>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</si>
  <si>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</si>
  <si>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</si>
  <si>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</si>
  <si>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</si>
  <si>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</si>
  <si>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</si>
  <si>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</si>
  <si>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</si>
  <si>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</si>
  <si>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</si>
  <si>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</si>
  <si>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</si>
  <si>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</si>
  <si>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</si>
  <si>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</si>
  <si>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</si>
  <si>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</si>
  <si>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</si>
  <si>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</si>
  <si>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</si>
  <si>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</si>
  <si>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</si>
  <si>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</si>
  <si>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</si>
  <si>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</si>
  <si>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</si>
  <si>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</si>
  <si>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</si>
  <si>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</si>
  <si>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</si>
  <si>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</si>
  <si>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</si>
  <si>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</si>
  <si>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</si>
  <si>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</si>
  <si>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</si>
  <si>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</si>
  <si>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</si>
  <si>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</si>
  <si>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</si>
  <si>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</si>
  <si>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</si>
  <si>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</si>
  <si>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</si>
  <si>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</si>
  <si>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</si>
  <si>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</si>
  <si>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</si>
  <si>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</si>
  <si>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</si>
  <si>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</si>
  <si>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</si>
  <si>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</si>
  <si>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</si>
  <si>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</si>
  <si>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</si>
  <si>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</si>
  <si>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</si>
  <si>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</si>
  <si>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</si>
  <si>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</si>
  <si>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</si>
  <si>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</si>
  <si>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</si>
  <si>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</si>
  <si>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</si>
  <si>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</si>
  <si>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</si>
  <si>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</si>
  <si>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</si>
  <si>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</si>
  <si>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</si>
  <si>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</si>
  <si>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</si>
  <si>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</si>
  <si>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</si>
  <si>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</si>
  <si>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</si>
  <si>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</si>
  <si>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</si>
  <si>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</si>
  <si>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</si>
  <si>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</si>
  <si>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</si>
  <si>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</si>
  <si>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</si>
  <si>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</si>
  <si>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</si>
  <si>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</si>
  <si>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</si>
  <si>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</si>
  <si>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</si>
  <si>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</si>
  <si>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</si>
  <si>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</si>
  <si>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</si>
  <si>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</si>
  <si>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</si>
  <si>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</si>
  <si>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</si>
  <si>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</si>
  <si>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</si>
  <si>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</si>
  <si>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</si>
  <si>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</si>
  <si>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</si>
  <si>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</si>
  <si>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</si>
  <si>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</si>
  <si>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</si>
  <si>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</si>
  <si>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</si>
  <si>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</si>
  <si>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</si>
  <si>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</si>
  <si>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</si>
  <si>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</si>
  <si>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</si>
  <si>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</si>
  <si>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</si>
  <si>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</si>
  <si>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</si>
  <si>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</si>
  <si>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</si>
  <si>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</si>
  <si>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</si>
  <si>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</si>
  <si>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</si>
  <si>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</si>
  <si>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</si>
  <si>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</si>
  <si>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</si>
  <si>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</si>
  <si>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</si>
  <si>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</si>
  <si>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</si>
  <si>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</si>
  <si>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</si>
  <si>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</si>
  <si>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</si>
  <si>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</si>
  <si>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</si>
  <si>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</si>
  <si>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</si>
  <si>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</si>
  <si>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</si>
  <si>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</si>
  <si>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</si>
  <si>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</si>
  <si>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</si>
  <si>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</si>
  <si>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</si>
  <si>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</si>
  <si>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</si>
  <si>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</si>
  <si>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</si>
  <si>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</si>
  <si>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</si>
  <si>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</si>
  <si>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</si>
  <si>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</si>
  <si>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</si>
  <si>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</si>
  <si>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</si>
  <si>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</si>
  <si>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</si>
  <si>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</si>
  <si>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</si>
  <si>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</si>
  <si>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</si>
  <si>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</si>
  <si>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</si>
  <si>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</si>
  <si>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</si>
  <si>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</si>
  <si>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</si>
  <si>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</si>
  <si>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</si>
  <si>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</si>
  <si>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</si>
  <si>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</si>
  <si>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</si>
  <si>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</si>
  <si>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</si>
  <si>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</si>
  <si>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</si>
  <si>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</si>
  <si>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</si>
  <si>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</si>
  <si>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</si>
  <si>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</si>
  <si>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</si>
  <si>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</si>
  <si>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</si>
  <si>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</si>
  <si>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</si>
  <si>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</si>
  <si>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</si>
  <si>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</si>
  <si>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</si>
  <si>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</si>
  <si>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</si>
  <si>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</si>
  <si>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</si>
  <si>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</si>
  <si>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</si>
  <si>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</si>
  <si>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</si>
  <si>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</si>
  <si>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</si>
  <si>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</si>
  <si>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</si>
  <si>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</si>
  <si>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</si>
  <si>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</si>
  <si>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</si>
  <si>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</si>
  <si>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</si>
  <si>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</si>
  <si>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</si>
  <si>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</si>
  <si>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</si>
  <si>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</si>
  <si>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</si>
  <si>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</si>
  <si>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</si>
  <si>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</si>
  <si>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</si>
  <si>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</si>
  <si>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</si>
  <si>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</si>
  <si>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</si>
  <si>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</si>
  <si>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</si>
  <si>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</si>
  <si>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</si>
  <si>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</si>
  <si>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</si>
  <si>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</si>
  <si>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</si>
  <si>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</si>
  <si>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</si>
  <si>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</si>
  <si>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</si>
  <si>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</si>
  <si>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</si>
  <si>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</si>
  <si>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</si>
  <si>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</si>
  <si>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</si>
  <si>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</si>
  <si>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</si>
  <si>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</si>
  <si>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</si>
  <si>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</si>
  <si>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</si>
  <si>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</si>
  <si>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</si>
  <si>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</si>
  <si>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</si>
  <si>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</si>
  <si>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</si>
  <si>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</si>
  <si>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</si>
  <si>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</si>
  <si>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</si>
  <si>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</si>
  <si>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</si>
  <si>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</si>
  <si>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</si>
  <si>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</si>
  <si>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</si>
  <si>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</si>
  <si>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</si>
  <si>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</si>
  <si>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</si>
  <si>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</si>
  <si>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</si>
  <si>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</si>
  <si>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</si>
  <si>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</si>
  <si>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</si>
  <si>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</si>
  <si>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</si>
  <si>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</si>
  <si>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</si>
  <si>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</si>
  <si>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</si>
  <si>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</si>
  <si>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</si>
  <si>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</si>
  <si>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</si>
  <si>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</si>
  <si>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</si>
  <si>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</si>
  <si>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</si>
  <si>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</si>
  <si>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</si>
  <si>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</si>
  <si>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</si>
  <si>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</si>
  <si>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</si>
  <si>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</si>
  <si>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</si>
  <si>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</si>
  <si>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</si>
  <si>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</si>
  <si>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</si>
  <si>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</si>
  <si>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</si>
  <si>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</si>
  <si>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</si>
  <si>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</si>
  <si>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</si>
  <si>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</si>
  <si>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</si>
  <si>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</si>
  <si>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</si>
  <si>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</si>
  <si>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</si>
  <si>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</si>
  <si>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</si>
  <si>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</si>
  <si>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</si>
  <si>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</si>
  <si>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</si>
  <si>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</si>
  <si>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</si>
  <si>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</si>
  <si>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</si>
  <si>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</si>
  <si>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</si>
  <si>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</si>
  <si>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</si>
  <si>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</si>
  <si>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</si>
  <si>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</si>
  <si>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</si>
  <si>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</si>
  <si>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</si>
  <si>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</si>
  <si>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</si>
  <si>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</si>
  <si>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</si>
  <si>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</si>
  <si>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</si>
  <si>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</si>
  <si>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</si>
  <si>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</si>
  <si>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</si>
  <si>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</si>
  <si>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</si>
  <si>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</si>
  <si>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</si>
  <si>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</si>
  <si>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</si>
  <si>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</si>
  <si>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</si>
  <si>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</si>
  <si>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</si>
  <si>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</si>
  <si>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</si>
  <si>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</si>
  <si>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</si>
  <si>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</si>
  <si>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</si>
  <si>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</si>
  <si>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</si>
  <si>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</si>
  <si>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</si>
  <si>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</si>
  <si>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</si>
  <si>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</si>
  <si>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</si>
  <si>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</si>
  <si>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</si>
  <si>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</si>
  <si>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</si>
  <si>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</si>
  <si>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</si>
  <si>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</si>
  <si>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</si>
  <si>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</si>
  <si>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</si>
  <si>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</si>
  <si>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</si>
  <si>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</si>
  <si>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</si>
  <si>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</si>
  <si>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</si>
  <si>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</si>
  <si>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</si>
  <si>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</si>
  <si>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</si>
  <si>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</si>
  <si>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</si>
  <si>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</si>
  <si>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</si>
  <si>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</si>
  <si>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</si>
  <si>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</si>
  <si>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</si>
  <si>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</si>
  <si>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</si>
  <si>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</si>
  <si>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</si>
  <si>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</si>
  <si>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</si>
  <si>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</si>
  <si>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</si>
  <si>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</si>
  <si>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</si>
  <si>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</si>
  <si>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</si>
  <si>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</si>
  <si>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</si>
  <si>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</si>
  <si>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</si>
  <si>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</si>
  <si>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</si>
  <si>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</si>
  <si>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</si>
  <si>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</si>
  <si>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</si>
  <si>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</si>
  <si>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</si>
  <si>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</si>
  <si>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</si>
  <si>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</si>
  <si>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</si>
  <si>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</si>
  <si>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</si>
  <si>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</si>
  <si>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</si>
  <si>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</si>
  <si>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</si>
  <si>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</si>
  <si>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</si>
  <si>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</si>
  <si>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</si>
  <si>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</si>
  <si>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</si>
  <si>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</si>
  <si>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</si>
  <si>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</si>
  <si>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</si>
  <si>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</si>
  <si>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</si>
  <si>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</si>
  <si>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</si>
  <si>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</si>
  <si>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</si>
  <si>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</si>
  <si>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</si>
  <si>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</si>
  <si>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</si>
  <si>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</si>
  <si>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</si>
  <si>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</si>
  <si>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</si>
  <si>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</si>
  <si>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</si>
  <si>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</si>
  <si>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</si>
  <si>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</si>
  <si>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</si>
  <si>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</si>
  <si>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</si>
  <si>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</si>
  <si>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</si>
  <si>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</si>
  <si>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</si>
  <si>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</si>
  <si>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</si>
  <si>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</si>
  <si>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</si>
  <si>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</si>
  <si>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</si>
  <si>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</si>
  <si>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</si>
  <si>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</si>
  <si>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</si>
  <si>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</si>
  <si>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</si>
  <si>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</si>
  <si>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</si>
  <si>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</si>
  <si>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</si>
  <si>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</si>
  <si>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</si>
  <si>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</si>
  <si>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</si>
  <si>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</si>
  <si>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</si>
  <si>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</si>
  <si>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</si>
  <si>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</si>
  <si>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</si>
  <si>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</si>
  <si>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</si>
  <si>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</si>
  <si>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</si>
  <si>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</si>
  <si>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</si>
  <si>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</si>
  <si>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</si>
  <si>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</si>
  <si>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</si>
  <si>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</si>
  <si>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</si>
  <si>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</si>
  <si>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</si>
  <si>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</si>
  <si>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</si>
  <si>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</si>
  <si>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</si>
  <si>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</si>
  <si>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</si>
  <si>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</si>
  <si>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</si>
  <si>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</si>
  <si>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</si>
  <si>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</si>
  <si>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</si>
  <si>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</si>
  <si>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</si>
  <si>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</si>
  <si>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</si>
  <si>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</si>
  <si>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</si>
  <si>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</si>
  <si>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</si>
  <si>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</si>
  <si>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</si>
  <si>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</si>
  <si>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</si>
  <si>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</si>
  <si>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</si>
  <si>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</si>
  <si>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</si>
  <si>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</si>
  <si>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</si>
  <si>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</si>
  <si>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</si>
  <si>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</si>
  <si>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</si>
  <si>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</si>
  <si>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</si>
  <si>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</si>
  <si>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</si>
  <si>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</si>
  <si>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</si>
  <si>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</si>
  <si>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</si>
  <si>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</si>
  <si>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</si>
  <si>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</si>
  <si>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</si>
  <si>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</si>
  <si>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</si>
  <si>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</si>
  <si>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</si>
  <si>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</si>
  <si>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</si>
  <si>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</si>
  <si>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</si>
  <si>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</si>
  <si>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</si>
  <si>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</si>
  <si>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</si>
  <si>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</si>
  <si>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</si>
  <si>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</si>
  <si>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</si>
  <si>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</si>
  <si>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</si>
  <si>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</si>
  <si>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</si>
  <si>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</si>
  <si>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</si>
  <si>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</si>
  <si>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</si>
  <si>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</si>
  <si>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</si>
  <si>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</si>
  <si>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</si>
  <si>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</si>
  <si>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</si>
  <si>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</si>
  <si>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</si>
  <si>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</si>
  <si>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</si>
  <si>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</si>
  <si>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</si>
  <si>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</si>
  <si>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</si>
  <si>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</si>
  <si>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</si>
  <si>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</si>
  <si>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</si>
  <si>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</si>
  <si>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</si>
  <si>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</si>
  <si>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</si>
  <si>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</si>
  <si>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</si>
  <si>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</si>
  <si>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</si>
  <si>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</si>
  <si>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</si>
  <si>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</si>
  <si>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</si>
  <si>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</si>
  <si>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</si>
  <si>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</si>
  <si>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</si>
  <si>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</si>
  <si>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</si>
  <si>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</si>
  <si>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</si>
  <si>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</si>
  <si>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</si>
  <si>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</si>
  <si>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</si>
  <si>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</si>
  <si>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</si>
  <si>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</si>
  <si>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</si>
  <si>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</si>
  <si>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</si>
  <si>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</si>
  <si>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</si>
  <si>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</si>
  <si>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</si>
  <si>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</si>
  <si>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</si>
  <si>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</si>
  <si>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</si>
  <si>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</si>
  <si>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</si>
  <si>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</si>
  <si>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</si>
  <si>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</si>
  <si>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</si>
  <si>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</si>
  <si>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</si>
  <si>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</si>
  <si>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</si>
  <si>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</si>
  <si>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</si>
  <si>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</si>
  <si>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</si>
  <si>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</si>
  <si>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</si>
  <si>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</si>
  <si>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</si>
  <si>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</si>
  <si>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</si>
  <si>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</si>
  <si>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</si>
  <si>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</si>
  <si>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</si>
  <si>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</si>
  <si>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</si>
  <si>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</si>
  <si>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</si>
  <si>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</si>
  <si>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</si>
  <si>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</si>
  <si>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</si>
  <si>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</si>
  <si>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</si>
  <si>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</si>
  <si>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</si>
  <si>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</si>
  <si>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</si>
  <si>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</si>
  <si>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</si>
  <si>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</si>
  <si>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</si>
  <si>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</si>
  <si>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</si>
  <si>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</si>
  <si>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</si>
  <si>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</si>
  <si>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</si>
  <si>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</si>
  <si>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</si>
  <si>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</si>
  <si>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</si>
  <si>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</si>
  <si>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</si>
  <si>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</si>
  <si>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</si>
  <si>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</si>
  <si>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</si>
  <si>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</si>
  <si>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</si>
  <si>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</si>
  <si>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</si>
  <si>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</si>
  <si>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</si>
  <si>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</si>
  <si>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</si>
  <si>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</si>
  <si>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</si>
  <si>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</si>
  <si>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</si>
  <si>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</si>
  <si>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</si>
  <si>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</si>
  <si>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</si>
  <si>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</si>
  <si>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</si>
  <si>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</si>
  <si>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</si>
  <si>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</si>
  <si>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</si>
  <si>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</si>
  <si>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</si>
  <si>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</si>
  <si>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</si>
  <si>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</si>
  <si>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</si>
  <si>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</si>
  <si>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</si>
  <si>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</si>
  <si>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</si>
  <si>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</si>
  <si>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</si>
  <si>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</si>
  <si>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</si>
  <si>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</si>
  <si>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</si>
  <si>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</si>
  <si>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</si>
  <si>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</si>
  <si>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</si>
  <si>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</si>
  <si>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</si>
  <si>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</si>
  <si>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</si>
  <si>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</si>
  <si>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</si>
  <si>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</si>
  <si>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</si>
  <si>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</si>
  <si>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</si>
  <si>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</si>
  <si>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</si>
  <si>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</si>
  <si>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</si>
  <si>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</si>
  <si>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</si>
  <si>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</si>
  <si>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</si>
  <si>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</si>
  <si>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</si>
  <si>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</si>
  <si>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</si>
  <si>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</si>
  <si>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</si>
  <si>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</si>
  <si>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</si>
  <si>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</si>
  <si>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</si>
  <si>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</si>
  <si>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</si>
  <si>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</si>
  <si>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</si>
  <si>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</si>
  <si>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</si>
  <si>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</si>
  <si>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</si>
  <si>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</si>
  <si>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</si>
  <si>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</si>
  <si>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</si>
  <si>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</si>
  <si>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</si>
  <si>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</si>
  <si>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</si>
  <si>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</si>
  <si>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</si>
  <si>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</si>
  <si>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</si>
  <si>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</si>
  <si>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</si>
  <si>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</si>
  <si>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</si>
  <si>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</si>
  <si>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</si>
  <si>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</si>
  <si>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</si>
  <si>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</si>
  <si>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</si>
  <si>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</si>
  <si>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</si>
  <si>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</si>
  <si>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</si>
  <si>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</si>
  <si>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</si>
  <si>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</si>
  <si>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</si>
  <si>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</si>
  <si>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</si>
  <si>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</si>
  <si>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</si>
  <si>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</si>
  <si>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</si>
  <si>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</si>
  <si>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</si>
  <si>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</si>
  <si>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</si>
  <si>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</si>
  <si>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</si>
  <si>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</si>
  <si>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</si>
  <si>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</si>
  <si>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</si>
  <si>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</si>
  <si>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</si>
  <si>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</si>
  <si>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</si>
  <si>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</si>
  <si>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</si>
  <si>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</si>
  <si>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</si>
  <si>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</si>
  <si>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</si>
  <si>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</si>
  <si>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</si>
  <si>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</si>
  <si>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</si>
  <si>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</si>
  <si>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</si>
  <si>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</si>
  <si>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</si>
  <si>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</si>
  <si>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</si>
  <si>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</si>
  <si>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</si>
  <si>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</si>
  <si>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</si>
  <si>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</si>
  <si>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</si>
  <si>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</si>
  <si>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</si>
  <si>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</si>
  <si>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</si>
  <si>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</si>
  <si>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</si>
  <si>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</si>
  <si>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</si>
  <si>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</si>
  <si>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</si>
  <si>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</si>
  <si>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</si>
  <si>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</si>
  <si>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</si>
  <si>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</si>
  <si>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</si>
  <si>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</si>
  <si>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</si>
  <si>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</si>
  <si>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</si>
  <si>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</si>
  <si>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</si>
  <si>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</si>
  <si>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</si>
  <si>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</si>
  <si>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</si>
  <si>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</si>
  <si>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</si>
  <si>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</si>
  <si>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</si>
  <si>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</si>
  <si>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</si>
  <si>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</si>
  <si>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</si>
  <si>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</si>
  <si>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</si>
  <si>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</si>
  <si>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</si>
  <si>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</si>
  <si>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</si>
  <si>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</si>
  <si>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</si>
  <si>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</si>
  <si>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</si>
  <si>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</si>
  <si>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</si>
  <si>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</si>
  <si>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</si>
  <si>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</si>
  <si>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</si>
  <si>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</si>
  <si>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</si>
  <si>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</si>
  <si>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</si>
  <si>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</si>
  <si>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</si>
  <si>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</si>
  <si>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</si>
  <si>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</si>
  <si>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</si>
  <si>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</si>
  <si>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</si>
  <si>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</si>
  <si>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</si>
  <si>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</si>
  <si>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</si>
  <si>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</si>
  <si>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</si>
  <si>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</si>
  <si>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</si>
  <si>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</si>
  <si>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</si>
  <si>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</si>
  <si>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</si>
  <si>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</si>
  <si>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</si>
  <si>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</si>
  <si>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</si>
  <si>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</si>
  <si>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</si>
  <si>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</si>
  <si>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</si>
  <si>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</si>
  <si>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</si>
  <si>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</si>
  <si>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</si>
  <si>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</si>
  <si>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</si>
  <si>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</si>
  <si>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</si>
  <si>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</si>
  <si>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</si>
  <si>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</si>
  <si>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</si>
  <si>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</si>
  <si>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</si>
  <si>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</si>
  <si>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</si>
  <si>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</si>
  <si>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</si>
  <si>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</si>
  <si>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</si>
  <si>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</si>
  <si>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</si>
  <si>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</si>
  <si>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</si>
  <si>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</si>
  <si>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</si>
  <si>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</si>
  <si>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</si>
  <si>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</si>
  <si>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</si>
  <si>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</si>
  <si>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</si>
  <si>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</si>
  <si>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</si>
  <si>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</si>
  <si>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</si>
  <si>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</si>
  <si>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</si>
  <si>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</si>
  <si>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</si>
  <si>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</si>
  <si>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</si>
  <si>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</si>
  <si>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</si>
  <si>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</si>
  <si>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</si>
  <si>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</si>
  <si>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</si>
  <si>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</si>
  <si>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</si>
  <si>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</si>
  <si>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</si>
  <si>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</si>
  <si>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</si>
  <si>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</si>
  <si>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</si>
  <si>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</si>
  <si>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</si>
  <si>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</si>
  <si>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</si>
  <si>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</si>
  <si>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</si>
  <si>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</si>
  <si>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</si>
  <si>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</si>
  <si>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</si>
  <si>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</si>
  <si>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</si>
  <si>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</si>
  <si>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</si>
  <si>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</si>
  <si>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</si>
  <si>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</si>
  <si>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</si>
  <si>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</si>
  <si>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</si>
  <si>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</si>
  <si>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</si>
  <si>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</si>
  <si>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</si>
  <si>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</si>
  <si>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</si>
  <si>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</si>
  <si>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</si>
  <si>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</si>
  <si>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</si>
  <si>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</si>
  <si>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</si>
  <si>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</si>
  <si>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</si>
  <si>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</si>
  <si>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</si>
  <si>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</si>
  <si>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</si>
  <si>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</si>
  <si>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</si>
  <si>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</si>
  <si>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</si>
  <si>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</si>
  <si>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</si>
  <si>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</si>
  <si>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</si>
  <si>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</si>
  <si>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</si>
  <si>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</si>
  <si>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</si>
  <si>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</si>
  <si>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</si>
  <si>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</si>
  <si>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</si>
  <si>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</si>
  <si>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</si>
  <si>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</si>
  <si>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</si>
  <si>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</si>
  <si>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</si>
  <si>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</si>
  <si>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</si>
  <si>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</si>
  <si>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</si>
  <si>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</si>
  <si>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</si>
  <si>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</si>
  <si>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</si>
  <si>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</si>
  <si>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</si>
  <si>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</si>
  <si>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</si>
  <si>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</si>
  <si>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</si>
  <si>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</si>
  <si>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</si>
  <si>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</si>
  <si>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</si>
  <si>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</si>
  <si>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</si>
  <si>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</si>
  <si>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</si>
  <si>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</si>
  <si>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</si>
  <si>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</si>
  <si>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</si>
  <si>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</si>
  <si>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</si>
  <si>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</si>
  <si>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</si>
  <si>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</si>
  <si>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</si>
  <si>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</si>
  <si>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</si>
  <si>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</si>
  <si>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</si>
  <si>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</si>
  <si>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</si>
  <si>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</si>
  <si>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</si>
  <si>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</si>
  <si>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</si>
  <si>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</si>
  <si>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</si>
  <si>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</si>
  <si>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</si>
  <si>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</si>
  <si>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</si>
  <si>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</si>
  <si>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</si>
  <si>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</si>
  <si>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</si>
  <si>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</si>
  <si>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</si>
  <si>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</si>
  <si>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</si>
  <si>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</si>
  <si>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</si>
  <si>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</si>
  <si>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</si>
  <si>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</si>
  <si>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</si>
  <si>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</si>
  <si>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</si>
  <si>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</si>
  <si>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</si>
  <si>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</si>
  <si>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</si>
  <si>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</si>
  <si>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</si>
  <si>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</si>
  <si>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</si>
  <si>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</si>
  <si>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</si>
  <si>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</si>
  <si>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</si>
  <si>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</si>
  <si>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</si>
  <si>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</si>
  <si>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</si>
  <si>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</si>
  <si>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</si>
  <si>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</si>
  <si>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</si>
  <si>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</si>
  <si>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</si>
  <si>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</si>
  <si>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</si>
  <si>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</si>
  <si>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</si>
  <si>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</si>
  <si>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</si>
  <si>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</si>
  <si>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</si>
  <si>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</si>
  <si>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</si>
  <si>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</si>
  <si>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</si>
  <si>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</si>
  <si>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</si>
  <si>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</si>
  <si>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</si>
  <si>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</si>
  <si>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</si>
  <si>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</si>
  <si>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</si>
  <si>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</si>
  <si>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</si>
  <si>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</si>
  <si>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</si>
  <si>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</si>
  <si>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</si>
  <si>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</si>
  <si>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</si>
  <si>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</si>
  <si>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</si>
  <si>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</si>
  <si>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</si>
  <si>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</si>
  <si>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</si>
  <si>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</si>
  <si>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</si>
  <si>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</si>
  <si>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</si>
  <si>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</si>
  <si>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</si>
  <si>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</si>
  <si>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</si>
  <si>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</si>
  <si>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</si>
  <si>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</si>
  <si>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</si>
  <si>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</si>
  <si>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</si>
  <si>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</si>
  <si>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</si>
  <si>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</si>
  <si>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</si>
  <si>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</si>
  <si>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</si>
  <si>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</si>
  <si>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</si>
  <si>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</si>
  <si>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</si>
  <si>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</si>
  <si>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</si>
  <si>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</si>
  <si>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</si>
  <si>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</si>
  <si>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</si>
  <si>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</si>
  <si>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</si>
  <si>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</si>
  <si>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</si>
  <si>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</si>
  <si>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</si>
  <si>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</si>
  <si>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</si>
  <si>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</si>
  <si>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</si>
  <si>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</si>
  <si>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</si>
  <si>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</si>
  <si>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</si>
  <si>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</si>
  <si>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</si>
  <si>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</si>
  <si>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</si>
  <si>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</si>
  <si>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</si>
  <si>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</si>
  <si>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</si>
  <si>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</si>
  <si>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</si>
  <si>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</si>
  <si>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</si>
  <si>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</si>
  <si>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</si>
  <si>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</si>
  <si>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</si>
  <si>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</si>
  <si>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</si>
  <si>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</si>
  <si>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</si>
  <si>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</si>
  <si>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</si>
  <si>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</si>
  <si>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</si>
  <si>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</si>
  <si>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</si>
  <si>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</si>
  <si>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</si>
  <si>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</si>
  <si>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</si>
  <si>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</si>
  <si>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</si>
  <si>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</si>
  <si>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</si>
  <si>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</si>
  <si>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</si>
  <si>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</si>
  <si>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</si>
  <si>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</si>
  <si>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</si>
  <si>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</si>
  <si>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</si>
  <si>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</si>
  <si>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</si>
  <si>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</si>
  <si>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</si>
  <si>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</si>
  <si>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</si>
  <si>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</si>
  <si>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</si>
  <si>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</si>
  <si>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</si>
  <si>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</si>
  <si>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</si>
  <si>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</si>
  <si>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</si>
  <si>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</si>
  <si>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</si>
  <si>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</si>
  <si>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</si>
  <si>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</si>
  <si>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</si>
  <si>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</si>
  <si>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</si>
  <si>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</si>
  <si>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</si>
  <si>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</si>
  <si>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</si>
  <si>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</si>
  <si>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</si>
  <si>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</si>
  <si>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</si>
  <si>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</si>
  <si>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</si>
  <si>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</si>
  <si>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</si>
  <si>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</si>
  <si>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</si>
  <si>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</si>
  <si>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</si>
  <si>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</si>
  <si>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</si>
  <si>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</si>
  <si>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</si>
  <si>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</si>
  <si>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</si>
  <si>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</si>
  <si>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</si>
  <si>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</si>
  <si>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</si>
  <si>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</si>
  <si>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</si>
  <si>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</si>
  <si>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</si>
  <si>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</si>
  <si>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</si>
  <si>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</si>
  <si>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</si>
  <si>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</si>
  <si>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</si>
  <si>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</si>
  <si>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</si>
  <si>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</si>
  <si>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</si>
  <si>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</si>
  <si>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</si>
  <si>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</si>
  <si>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</si>
  <si>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</si>
  <si>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</si>
  <si>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</si>
  <si>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</si>
  <si>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</si>
  <si>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</si>
  <si>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</si>
  <si>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</si>
  <si>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</si>
  <si>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</si>
  <si>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</si>
  <si>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</si>
  <si>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</si>
  <si>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</si>
  <si>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</si>
  <si>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</si>
  <si>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</si>
  <si>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</si>
  <si>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</si>
  <si>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</si>
  <si>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</si>
  <si>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</si>
  <si>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</si>
  <si>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</si>
  <si>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</si>
  <si>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</si>
  <si>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</si>
  <si>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</si>
  <si>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</si>
  <si>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</si>
  <si>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</si>
  <si>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</si>
  <si>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</si>
  <si>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</si>
  <si>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</si>
  <si>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</si>
  <si>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</si>
  <si>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</si>
  <si>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</si>
  <si>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</si>
  <si>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</si>
  <si>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</si>
  <si>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</si>
  <si>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</si>
  <si>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</si>
  <si>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</si>
  <si>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</si>
  <si>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</si>
  <si>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</si>
  <si>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</si>
  <si>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</si>
  <si>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</si>
  <si>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</si>
  <si>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</si>
  <si>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</si>
  <si>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</si>
  <si>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</si>
  <si>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</si>
  <si>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</si>
  <si>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</si>
  <si>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</si>
  <si>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</si>
  <si>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</si>
  <si>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</si>
  <si>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</si>
  <si>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</si>
  <si>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</si>
  <si>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</si>
  <si>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</si>
  <si>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</si>
  <si>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</si>
  <si>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</si>
  <si>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</si>
  <si>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</si>
  <si>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</si>
  <si>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</si>
  <si>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</si>
  <si>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</si>
  <si>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</si>
  <si>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</si>
  <si>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</si>
  <si>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</si>
  <si>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</si>
  <si>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</si>
  <si>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</si>
  <si>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</si>
  <si>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</si>
  <si>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</si>
  <si>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</si>
  <si>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</si>
  <si>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</si>
  <si>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</si>
  <si>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</si>
  <si>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</si>
  <si>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</si>
  <si>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</si>
  <si>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</si>
  <si>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</si>
  <si>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</si>
  <si>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</si>
  <si>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</si>
  <si>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</si>
  <si>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</si>
  <si>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</si>
  <si>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</si>
  <si>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</si>
  <si>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</si>
  <si>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</si>
  <si>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</si>
  <si>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</si>
  <si>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</si>
  <si>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</si>
  <si>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</si>
  <si>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</si>
  <si>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</si>
  <si>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</si>
  <si>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</si>
  <si>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</si>
  <si>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</si>
  <si>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</si>
  <si>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</si>
  <si>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</si>
  <si>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</si>
  <si>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</si>
  <si>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</si>
  <si>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</si>
  <si>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</si>
  <si>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</si>
  <si>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</si>
  <si>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</si>
  <si>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</si>
  <si>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</si>
  <si>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</si>
  <si>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</si>
  <si>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</si>
  <si>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</si>
  <si>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</si>
  <si>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</si>
  <si>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</si>
  <si>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</si>
  <si>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</si>
  <si>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</si>
  <si>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</si>
  <si>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</si>
  <si>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</si>
  <si>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</si>
  <si>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</si>
  <si>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</si>
  <si>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</si>
  <si>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</si>
  <si>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</si>
  <si>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</si>
  <si>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</si>
  <si>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</si>
  <si>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</si>
  <si>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</si>
  <si>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</si>
  <si>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</si>
  <si>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</si>
  <si>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</si>
  <si>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</si>
  <si>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</si>
  <si>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</si>
  <si>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</si>
  <si>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</si>
  <si>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</si>
  <si>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</si>
  <si>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</si>
  <si>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</si>
  <si>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</si>
  <si>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</si>
  <si>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</si>
  <si>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</si>
  <si>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</si>
  <si>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</si>
  <si>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</si>
  <si>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</si>
  <si>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</si>
  <si>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</si>
  <si>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</si>
  <si>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</si>
  <si>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</si>
  <si>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</si>
  <si>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</si>
  <si>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</si>
  <si>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</si>
  <si>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</si>
  <si>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</si>
  <si>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</si>
  <si>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</si>
  <si>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</si>
  <si>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</si>
  <si>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</si>
  <si>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</si>
  <si>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</si>
  <si>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</si>
  <si>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</si>
  <si>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</si>
  <si>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</si>
  <si>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</si>
  <si>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</si>
  <si>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</si>
  <si>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</si>
  <si>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</si>
  <si>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</si>
  <si>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</si>
  <si>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</si>
  <si>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</si>
  <si>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</si>
  <si>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</si>
  <si>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</si>
  <si>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</si>
  <si>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</si>
  <si>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</si>
  <si>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</si>
  <si>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</si>
  <si>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</si>
  <si>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</si>
  <si>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</si>
  <si>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</si>
  <si>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</si>
  <si>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</si>
  <si>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</si>
  <si>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</si>
  <si>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</si>
  <si>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</si>
  <si>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</si>
  <si>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</si>
  <si>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</si>
  <si>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</si>
  <si>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</si>
  <si>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</si>
  <si>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</si>
  <si>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</si>
  <si>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</si>
  <si>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</si>
  <si>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</si>
  <si>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</si>
  <si>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</si>
  <si>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</si>
  <si>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</si>
  <si>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</si>
  <si>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</si>
  <si>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</si>
  <si>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</si>
  <si>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</si>
  <si>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</si>
  <si>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</si>
  <si>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</si>
  <si>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</si>
  <si>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</si>
  <si>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</si>
  <si>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</si>
  <si>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</si>
  <si>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</si>
  <si>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</si>
  <si>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</si>
  <si>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</si>
  <si>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</si>
  <si>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</si>
  <si>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</si>
  <si>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</si>
  <si>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</si>
  <si>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</si>
  <si>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</si>
  <si>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</si>
  <si>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</si>
  <si>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</si>
  <si>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</si>
  <si>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</si>
  <si>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</si>
  <si>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</si>
  <si>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</si>
  <si>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</si>
  <si>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</si>
  <si>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</si>
  <si>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</si>
  <si>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</si>
  <si>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</si>
  <si>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</si>
  <si>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</si>
  <si>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</si>
  <si>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</si>
  <si>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</si>
  <si>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</si>
  <si>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</si>
  <si>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</si>
  <si>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</si>
  <si>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</si>
  <si>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</si>
  <si>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</si>
  <si>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</si>
  <si>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</si>
  <si>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</si>
  <si>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</si>
  <si>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</si>
  <si>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</si>
  <si>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</si>
  <si>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</si>
  <si>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</si>
  <si>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</si>
  <si>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</si>
  <si>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</si>
  <si>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</si>
  <si>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</si>
  <si>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</si>
  <si>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</si>
  <si>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</si>
  <si>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</si>
  <si>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</si>
  <si>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</si>
  <si>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</si>
  <si>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</si>
  <si>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</si>
  <si>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</si>
  <si>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</si>
  <si>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</si>
  <si>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</si>
  <si>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</si>
  <si>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</si>
  <si>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</si>
  <si>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</si>
  <si>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</si>
  <si>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</si>
  <si>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</si>
  <si>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</si>
  <si>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</si>
  <si>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</si>
  <si>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</si>
  <si>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</si>
  <si>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</si>
  <si>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</si>
  <si>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</si>
  <si>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</si>
  <si>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</si>
  <si>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</si>
  <si>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</si>
  <si>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</si>
  <si>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</si>
  <si>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</si>
  <si>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</si>
  <si>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</si>
  <si>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</si>
  <si>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</si>
  <si>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</si>
  <si>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</si>
  <si>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</si>
  <si>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</si>
  <si>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</si>
  <si>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</si>
  <si>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</si>
  <si>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</si>
  <si>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</si>
  <si>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</si>
  <si>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</si>
  <si>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</si>
  <si>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</si>
  <si>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</si>
  <si>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</si>
  <si>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</si>
  <si>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</si>
  <si>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</si>
  <si>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</si>
  <si>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</si>
  <si>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</si>
  <si>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</si>
  <si>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</si>
  <si>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</si>
  <si>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</si>
  <si>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</si>
  <si>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</si>
  <si>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</si>
  <si>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</si>
  <si>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</si>
  <si>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</si>
  <si>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</si>
  <si>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</si>
  <si>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</si>
  <si>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</si>
  <si>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</si>
  <si>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</si>
  <si>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</si>
  <si>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</si>
  <si>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</si>
  <si>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</si>
  <si>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</si>
  <si>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</si>
  <si>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</si>
  <si>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</si>
  <si>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</si>
  <si>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</si>
  <si>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</si>
  <si>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</si>
  <si>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</si>
  <si>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</si>
  <si>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</si>
  <si>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</si>
  <si>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</si>
  <si>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</si>
  <si>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</si>
  <si>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</si>
  <si>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</si>
  <si>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</si>
  <si>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</si>
  <si>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</si>
  <si>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</si>
  <si>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</si>
  <si>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</si>
  <si>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</si>
  <si>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PCM-20251107-00001352</t>
  </si>
  <si>
    <t xml:space="preserve">Major </t>
  </si>
  <si>
    <t>25  min</t>
  </si>
  <si>
    <t xml:space="preserve"> </t>
  </si>
  <si>
    <t xml:space="preserve">                                                                                                                                                                                                                                                                                                                                                                                                                                                                                                                                                                                                                                                                                                                                                                                                                                                                                                                                                                                                                                                                                                                                                                                                                                                                                                                                                                                                                                                                                                                                                                                                                                                                                                                                                                                                                                                                                                                                                                                                                                                                                                                                                                                                                                                                                                                                                                                                                                                                                                                                                                                                                                                                                                                                                                                                                                                                                                                                                                                                                                                                                                                                                                                                                                                                                                                                                                                                                                                                                                                                                                                                                                                                                                                                                                                                                                                                                                                                                                                                                                                                                                                                                                                                                                                                                                                                                                                                                                                                                                                                                                                                                                                    </t>
  </si>
  <si>
    <t xml:space="preserve"> PCM-20250215-00000830 </t>
  </si>
  <si>
    <t>LTE site still down and  site located in aramco area access issue need special permission</t>
  </si>
  <si>
    <t>PCM-20251107-00001334</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</si>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</sst>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41" dataDxfId="140" headerRowBorderDxfId="138" tableBorderDxfId="139" totalsRowBorderDxfId="137">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32" dataDxfId="31" headerRowBorderDxfId="29" tableBorderDxfId="30" totalsRowBorderDxfId="28">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306.08935844907683</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ca="1">IFERROR(NOW()-F3,"")</f>
        <v>45969.037784375003</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ca="1">IFERROR(NOW()-F4,"")</f>
        <v>45969.037784375003</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ca="1">IFERROR(NOW()-F5,"")</f>
        <v>45969.037784375003</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ca="1">IFERROR(NOW()-F6,"")</f>
        <v>45969.037784375003</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45969.037784375003</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45969.037784375003</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45969.037784375003</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45969.037784375003</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45969.037784375003</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45969.037784375003</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45969.037784375003</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45969.037784375003</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45969.037784375003</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45969.037784375003</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45969.037784375003</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45969.037784375003</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45969.037784375003</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45969.037784375003</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45969.037784375003</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45969.037784375003</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45969.037784375003</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45969.037784375003</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45969.037784375003</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45969.037784375003</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45969.037784375003</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45969.037784375003</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45969.037784375003</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45969.037784375003</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45969.037784375003</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45969.037784375003</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45969.037784375003</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45969.037784375003</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45969.037784375003</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45969.037784375003</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45969.037784375003</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45969.037784375003</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45969.037784375003</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45969.037784375003</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45969.037784375003</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45969.037784375003</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45969.037784375003</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45969.037784375003</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45969.037784375003</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45969.037784375003</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45969.037784375003</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45969.037784375003</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45969.037784375003</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45969.037784375003</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45969.037784375003</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45969.037784375003</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45969.037784375003</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45969.037784375003</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45969.037784375003</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45969.037784375003</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45969.037784375003</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45969.037784375003</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45969.037784375003</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45969.037784375003</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45969.037784375003</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45969.037784375003</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45969.037784375003</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45969.037784375003</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45969.037784375003</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45969.037784375003</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45969.037784375003</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45969.037784375003</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45969.037784375003</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45969.037784375003</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45969.037784375003</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45969.037784375003</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45969.037784375003</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45969.037784375003</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45969.037784375003</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45969.037784375003</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45969.037784375003</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45969.037784375003</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917E9C1E-2F88-48FA-9ACC-2D1E51DD55B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144.03794641204149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3</v>
      </c>
      <c r="D4" s="18" t="s">
        <v>26209</v>
      </c>
      <c r="E4" s="103" t="s">
        <v>39106</v>
      </c>
      <c r="F4" s="104">
        <v>45968.996446759258</v>
      </c>
      <c r="G4" s="105">
        <f ca="1">IFERROR(NOW()-F4,"-")</f>
        <v>4.1337615744851064E-2</v>
      </c>
      <c r="H4" s="104">
        <v>45968.981168981481</v>
      </c>
      <c r="I4" s="18" t="str">
        <f>IFERROR(VLOOKUP(D4,DB!A:F,6,0),"")</f>
        <v>SCECO</v>
      </c>
      <c r="J4" s="18" t="str">
        <f>IFERROR(VLOOKUP(D4,DB!A:G,7,0),"")</f>
        <v>Dead+No BB Design</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45969.037784375003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45969.037784375003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45969.037784375003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45969.037784375003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45969.037784375003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45969.037784375003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45969.037784375003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45969.037784375003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45969.037784375003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45969.037784375003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45969.037784375003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45969.037784375003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45969.037784375003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45969.037784375003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45969.037784375003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45969.037784375003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45969.037784375003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45969.037784375003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45969.037784375003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45969.037784375003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45969.037784375003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45969.037784375003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45969.037784375003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45969.037784375003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45969.037784375003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45969.037784375003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45969.037784375003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45969.037784375003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45969.037784375003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45969.037784375003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45969.037784375003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45969.037784375003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45969.037784375003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45969.037784375003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45969.037784375003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45969.037784375003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45969.037784375003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45969.037784375003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45969.037784375003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45969.037784375003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45969.037784375003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45969.037784375003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45969.037784375003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45969.037784375003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45969.037784375003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45969.037784375003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45969.037784375003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45969.037784375003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45969.037784375003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45969.037784375003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45969.037784375003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45969.037784375003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45969.037784375003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45969.037784375003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45969.037784375003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45969.037784375003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45969.037784375003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45969.037784375003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45969.037784375003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45969.037784375003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45969.037784375003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45969.037784375003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45969.037784375003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45969.037784375003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45969.037784375003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45969.037784375003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45969.037784375003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45969.037784375003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45969.037784375003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36"/>
      <c r="B74" s="137" t="str">
        <f>IFERROR(VLOOKUP(D74,DB!A:K,11,0),"")</f>
        <v/>
      </c>
      <c r="C74" s="137"/>
      <c r="D74" s="137"/>
      <c r="E74" s="138"/>
      <c r="F74" s="139"/>
      <c r="G74" s="140">
        <f ca="1">IFERROR(NOW()-F74,"-")</f>
        <v>45969.037784375003</v>
      </c>
      <c r="H74" s="139"/>
      <c r="I74" s="137" t="str">
        <f>IFERROR(VLOOKUP(D74,DB!A:F,6,0),"")</f>
        <v/>
      </c>
      <c r="J74" s="137" t="str">
        <f>IFERROR(VLOOKUP(D74,DB!A:G,7,0),"")</f>
        <v/>
      </c>
      <c r="K74" s="141"/>
      <c r="L74" s="137" t="str">
        <f>IFERROR(VLOOKUP(D74,DB!A:I,9,0),"")</f>
        <v/>
      </c>
      <c r="M74" s="137"/>
      <c r="N74" s="137"/>
      <c r="O74" s="137"/>
      <c r="P74" s="137"/>
      <c r="Q74" s="137"/>
      <c r="R74" s="137"/>
      <c r="S74" s="137"/>
      <c r="T74" s="137"/>
      <c r="U74" s="137"/>
      <c r="V74" s="137"/>
      <c r="W74" s="137"/>
      <c r="X74" s="137"/>
      <c r="Y74" s="137"/>
      <c r="Z74" s="137"/>
      <c r="AA74" s="137"/>
      <c r="AB74" s="137"/>
      <c r="AC74" s="137"/>
      <c r="AD74" s="137"/>
      <c r="AE74" s="137"/>
      <c r="AF74" s="137"/>
      <c r="AG74" s="137"/>
      <c r="AH74" s="137"/>
      <c r="AI74" s="137"/>
      <c r="AJ74" s="137"/>
      <c r="AK74" s="137"/>
      <c r="AL74" s="137"/>
      <c r="AM74" s="137"/>
      <c r="AN74" s="137"/>
      <c r="AO74" s="137"/>
      <c r="AP74" s="137"/>
      <c r="AQ74" s="137"/>
      <c r="AR74" s="137"/>
      <c r="AS74" s="137"/>
      <c r="AT74" s="137"/>
      <c r="AU74" s="137"/>
      <c r="AV74" s="137"/>
      <c r="AW74" s="137"/>
      <c r="AX74" s="137"/>
      <c r="AY74" s="137"/>
      <c r="AZ74" s="137"/>
      <c r="BA74" s="137"/>
      <c r="BB74" s="137"/>
      <c r="BC74" s="137"/>
      <c r="BD74" s="137"/>
      <c r="BE74" s="137"/>
      <c r="BF74" s="137"/>
      <c r="BG74" s="137"/>
      <c r="BH74" s="137"/>
      <c r="BI74" s="137"/>
      <c r="BJ74" s="137"/>
      <c r="BK74" s="137"/>
      <c r="BL74" s="137"/>
      <c r="BM74" s="137"/>
      <c r="BN74" s="137"/>
      <c r="BO74" s="137"/>
      <c r="BP74" s="137"/>
      <c r="BQ74" s="137"/>
      <c r="BR74" s="137"/>
      <c r="BS74" s="137"/>
      <c r="BT74" s="137"/>
      <c r="BU74" s="137"/>
      <c r="BV74" s="137"/>
      <c r="BW74" s="137"/>
      <c r="BX74" s="137"/>
      <c r="BY74" s="137"/>
      <c r="BZ74" s="137"/>
      <c r="CA74" s="137"/>
      <c r="CB74" s="137"/>
      <c r="CC74" s="137"/>
      <c r="CD74" s="137"/>
      <c r="CE74" s="137"/>
      <c r="CF74" s="137"/>
      <c r="CG74" s="137"/>
      <c r="CH74" s="137"/>
      <c r="CI74" s="137"/>
      <c r="CJ74" s="142"/>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45969.037784375003</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45969.037784375003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45969.037784375003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45969.037784375003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45969.037784375003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45969.037784375003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45969.037784375003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45969.037784375003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45969.037784375003</v>
      </c>
      <c r="H10" s="22" t="s">
        <v>39108</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45969.037784375003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45969.037784375003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45969.037784375003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45969.037784375003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45969.037784375003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45969.037784375003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45969.037784375003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45969.037784375003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45969.037784375003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45969.037784375003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45969.037784375003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45969.037784375003</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39109</v>
      </c>
      <c r="D23" s="18"/>
      <c r="E23" s="18"/>
      <c r="F23" s="20"/>
      <c r="G23" s="21">
        <f t="shared" ref="G23:G86" ca="1" si="1">IFERROR(NOW()-F23,"-")</f>
        <v>45969.037784375003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45969.037784375003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45969.037784375003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45969.037784375003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45969.037784375003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45969.037784375003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45969.037784375003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45969.037784375003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45969.037784375003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45969.037784375003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45969.037784375003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45969.037784375003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45969.037784375003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45969.037784375003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45969.037784375003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45969.037784375003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45969.037784375003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45969.037784375003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45969.037784375003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45969.037784375003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45969.037784375003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45969.037784375003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45969.037784375003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45969.037784375003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45969.037784375003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45969.037784375003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45969.037784375003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45969.037784375003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45969.037784375003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45969.037784375003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45969.037784375003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45969.037784375003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45969.037784375003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45969.037784375003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45969.037784375003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45969.037784375003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45969.037784375003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45969.037784375003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45969.037784375003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45969.037784375003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45969.037784375003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45969.037784375003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45969.037784375003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45969.037784375003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45969.037784375003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45969.037784375003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45969.037784375003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45969.037784375003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45969.037784375003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45969.037784375003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45969.037784375003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45969.037784375003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45969.037784375003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45969.037784375003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45969.037784375003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45969.037784375003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45969.037784375003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45969.037784375003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45969.037784375003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45969.037784375003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45969.037784375003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45969.037784375003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45969.037784375003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45969.037784375003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45969.037784375003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45969.037784375003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45969.037784375003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45969.037784375003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45969.037784375003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45969.037784375003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45969.037784375003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45969.037784375003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45969.037784375003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45969.037784375003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45969.037784375003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45969.037784375003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45969.037784375003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45969.037784375003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45969.037784375003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45969.037784375003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45969.037784375003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45969.037784375003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45969.037784375003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45969.037784375003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45969.037784375003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45969.037784375003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45969.037784375003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45969.037784375003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45969.037784375003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45969.037784375003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45969.037784375003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45969.037784375003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45969.037784375003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45969.037784375003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45969.037784375003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45969.037784375003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45969.037784375003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45969.037784375003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45969.037784375003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45969.037784375003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45969.037784375003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45969.037784375003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45969.037784375003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45969.037784375003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45969.037784375003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45969.037784375003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45969.037784375003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45969.037784375003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45969.037784375003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45969.037784375003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45969.037784375003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45969.037784375003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45969.037784375003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45969.037784375003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45969.037784375003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45969.037784375003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45969.037784375003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45969.037784375003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45969.037784375003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45969.037784375003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45969.037784375003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45969.037784375003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45969.037784375003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45969.037784375003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45969.037784375003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45969.037784375003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45969.037784375003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45969.037784375003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45969.037784375003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45969.037784375003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45969.037784375003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45969.037784375003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45969.037784375003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45969.037784375003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45969.037784375003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45969.037784375003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45969.037784375003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45969.037784375003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45969.037784375003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45969.037784375003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45969.037784375003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45969.037784375003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45969.037784375003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45969.037784375003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45969.037784375003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45969.037784375003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45969.037784375003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45969.037784375003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45969.037784375003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45969.037784375003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45969.037784375003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45969.037784375003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45969.037784375003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45969.037784375003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45969.037784375003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45969.037784375003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45969.037784375003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45969.037784375003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45969.037784375003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45969.037784375003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45969.037784375003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45969.037784375003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45969.037784375003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45969.037784375003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45969.037784375003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45969.037784375003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45969.037784375003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45969.037784375003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45969.037784375003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45969.037784375003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45969.037784375003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45969.037784375003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45969.037784375003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45969.037784375003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45969.037784375003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45969.037784375003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45969.037784375003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45969.037784375003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45969.037784375003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45969.037784375003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45969.037784375003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45969.037784375003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45969.037784375003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45969.037784375003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45969.037784375003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45969.037784375003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45969.037784375003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45969.037784375003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45969.037784375003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45969.037784375003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45969.037784375003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45969.037784375003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45969.037784375003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45969.037784375003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45969.037784375003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45969.037784375003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45969.037784375003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45969.037784375003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45969.037784375003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45969.037784375003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45969.037784375003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45969.037784375003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45969.037784375003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45969.037784375003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45969.037784375003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45969.037784375003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45969.037784375003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45969.037784375003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45969.037784375003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45969.037784375003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45969.037784375003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45969.037784375003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45969.037784375003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45969.037784375003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45969.037784375003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45969.037784375003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45969.037784375003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45969.037784375003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45969.037784375003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45969.037784375003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45969.037784375003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45969.037784375003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45969.037784375003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45969.037784375003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45969.037784375003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45969.037784375003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45969.037784375003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45969.037784375003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45969.037784375003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45969.037784375003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45969.037784375003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45969.037784375003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45969.037784375003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45969.037784375003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45969.037784375003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45969.037784375003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45969.037784375003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45969.037784375003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45969.037784375003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45969.037784375003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45969.037784375003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45969.037784375003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45969.037784375003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45969.037784375003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45969.037784375003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45969.037784375003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45969.037784375003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45969.037784375003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45969.037784375003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45969.037784375003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45969.037784375003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45969.037784375003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45969.037784375003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45969.037784375003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45969.037784375003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45969.037784375003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45969.037784375003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45969.037784375003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45969.037784375003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45969.037784375003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45969.037784375003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45969.037784375003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45969.037784375003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45969.037784375003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45969.037784375003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45969.037784375003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45969.037784375003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45969.037784375003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45969.037784375003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45969.037784375003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45969.037784375003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45969.037784375003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45969.037784375003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45969.037784375003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45969.037784375003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45969.037784375003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45969.037784375003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45969.037784375003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45969.037784375003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45969.037784375003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45969.037784375003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45969.037784375003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45969.037784375003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45969.037784375003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45969.037784375003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45969.037784375003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45969.037784375003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45969.037784375003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45969.037784375003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45969.037784375003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45969.037784375003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45969.037784375003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45969.037784375003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45969.037784375003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45969.037784375003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45969.037784375003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45969.037784375003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45969.037784375003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45969.037784375003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45969.037784375003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45969.037784375003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45969.037784375003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45969.037784375003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45969.037784375003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45969.037784375003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45969.037784375003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45969.037784375003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45969.037784375003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45969.037784375003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45969.037784375003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45969.037784375003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45969.037784375003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45969.037784375003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45969.037784375003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45969.037784375003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45969.037784375003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45969.037784375003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45969.037784375003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45969.037784375003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45969.037784375003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45969.037784375003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45969.037784375003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45969.037784375003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45969.037784375003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45969.037784375003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45969.037784375003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45969.037784375003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45969.037784375003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45969.037784375003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45969.037784375003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45969.037784375003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45969.037784375003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45969.037784375003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45969.037784375003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45969.037784375003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45969.037784375003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45969.037784375003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45969.037784375003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45969.037784375003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45969.037784375003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45969.037784375003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45969.037784375003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45969.037784375003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45969.037784375003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45969.037784375003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45969.037784375003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45969.037784375003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45969.037784375003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45969.037784375003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45969.037784375003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45969.037784375003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45969.037784375003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45969.037784375003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45969.037784375003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45969.037784375003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45969.037784375003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45969.037784375003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45969.037784375003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45969.037784375003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45969.037784375003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45969.037784375003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45969.037784375003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45969.037784375003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45969.037784375003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45969.037784375003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45969.037784375003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45969.037784375003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45969.037784375003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45969.037784375003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45969.037784375003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45969.037784375003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45969.037784375003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45969.037784375003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45969.037784375003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45969.037784375003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45969.037784375003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45969.037784375003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45969.037784375003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45969.037784375003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45969.037784375003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45969.037784375003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45969.037784375003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45969.037784375003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45969.037784375003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45969.037784375003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45969.037784375003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45969.037784375003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45969.037784375003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45969.037784375003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45969.037784375003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45969.037784375003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45969.037784375003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45969.037784375003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45969.037784375003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45969.037784375003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45969.037784375003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45969.037784375003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45969.037784375003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45969.037784375003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45969.037784375003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45969.037784375003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45969.037784375003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45969.037784375003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45969.037784375003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45969.037784375003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45969.037784375003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45969.037784375003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45969.037784375003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45969.037784375003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45969.037784375003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45969.037784375003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45969.037784375003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45969.037784375003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45969.037784375003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45969.037784375003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45969.037784375003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45969.037784375003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45969.037784375003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45969.037784375003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45969.037784375003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45969.037784375003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45969.037784375003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45969.037784375003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45969.037784375003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45969.037784375003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45969.037784375003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45969.037784375003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45969.037784375003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45969.037784375003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45969.037784375003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45969.037784375003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45969.037784375003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45969.037784375003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45969.037784375003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45969.037784375003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45969.037784375003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45969.037784375003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45969.037784375003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45969.037784375003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45969.037784375003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45969.037784375003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45969.037784375003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45969.037784375003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45969.037784375003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45969.037784375003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45969.037784375003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45969.037784375003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45969.037784375003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45969.037784375003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45969.037784375003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45969.037784375003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45969.037784375003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45969.037784375003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45969.037784375003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45969.037784375003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45969.037784375003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45969.037784375003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45969.037784375003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45969.037784375003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45969.037784375003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45969.037784375003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45969.037784375003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45969.037784375003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45969.037784375003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45969.037784375003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45969.037784375003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45969.037784375003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45969.037784375003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45969.037784375003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45969.037784375003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45969.037784375003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45969.037784375003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45969.037784375003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45969.037784375003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45969.037784375003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45969.037784375003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45969.037784375003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45969.037784375003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45969.037784375003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45969.037784375003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45969.037784375003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45969.037784375003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45969.037784375003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45969.037784375003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45969.037784375003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45969.037784375003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45969.037784375003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45969.037784375003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45969.037784375003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45969.037784375003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45969.037784375003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45969.037784375003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45969.037784375003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45969.037784375003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45969.037784375003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45969.037784375003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45969.037784375003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45969.037784375003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45969.037784375003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45969.037784375003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45969.037784375003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45969.037784375003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45969.037784375003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45969.037784375003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45969.037784375003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45969.037784375003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45969.037784375003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45969.037784375003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45969.037784375003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45969.037784375003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45969.037784375003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45969.037784375003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45969.037784375003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45969.037784375003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45969.037784375003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45969.037784375003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45969.037784375003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45969.037784375003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45969.037784375003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45969.037784375003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45969.037784375003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45969.037784375003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45969.037784375003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45969.037784375003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45969.037784375003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45969.037784375003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45969.037784375003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45969.037784375003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45969.037784375003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45969.037784375003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45969.037784375003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45969.037784375003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45969.037784375003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45969.037784375003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45969.037784375003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45969.037784375003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45969.037784375003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45969.037784375003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45969.037784375003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45969.037784375003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45969.037784375003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45969.037784375003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45969.037784375003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45969.037784375003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45969.037784375003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45969.037784375003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45969.037784375003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45969.037784375003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45969.037784375003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45969.037784375003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45969.037784375003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45969.037784375003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45969.037784375003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45969.037784375003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45969.037784375003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45969.037784375003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45969.037784375003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45969.037784375003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45969.037784375003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45969.037784375003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45969.037784375003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45969.037784375003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45969.037784375003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45969.037784375003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45969.037784375003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45969.037784375003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45969.037784375003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45969.037784375003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45969.037784375003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45969.037784375003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45969.037784375003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45969.037784375003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45969.037784375003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45969.037784375003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45969.037784375003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45969.037784375003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45969.037784375003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45969.037784375003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45969.037784375003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45969.037784375003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45969.037784375003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45969.037784375003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45969.037784375003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45969.037784375003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45969.037784375003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45969.037784375003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45969.037784375003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45969.037784375003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45969.037784375003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45969.037784375003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45969.037784375003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45969.037784375003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45969.037784375003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45969.037784375003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45969.037784375003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45969.037784375003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45969.037784375003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45969.037784375003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45969.037784375003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45969.037784375003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45969.037784375003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45969.037784375003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45969.037784375003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45969.037784375003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45969.037784375003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45969.037784375003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45969.037784375003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45969.037784375003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45969.037784375003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45969.037784375003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45969.037784375003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45969.037784375003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45969.037784375003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45969.037784375003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45969.037784375003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45969.037784375003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45969.037784375003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45969.037784375003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45969.037784375003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45969.037784375003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45969.037784375003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45969.037784375003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45969.037784375003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45969.037784375003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45969.037784375003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45969.037784375003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45969.037784375003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45969.037784375003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45969.037784375003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45969.037784375003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45969.037784375003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45969.037784375003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45969.037784375003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45969.037784375003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45969.037784375003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45969.037784375003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45969.037784375003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45969.037784375003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45969.037784375003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45969.037784375003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45969.037784375003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45969.037784375003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45969.037784375003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45969.037784375003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45969.037784375003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45969.037784375003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45969.037784375003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45969.037784375003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45969.037784375003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45969.037784375003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45969.037784375003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45969.037784375003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45969.037784375003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45969.037784375003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45969.037784375003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45969.037784375003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45969.037784375003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45969.037784375003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45969.037784375003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45969.037784375003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45969.037784375003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45969.037784375003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45969.037784375003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45969.037784375003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45969.037784375003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45969.037784375003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45969.037784375003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45969.037784375003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45969.037784375003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45969.037784375003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45969.037784375003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45969.037784375003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45969.037784375003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45969.037784375003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45969.037784375003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45969.037784375003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45969.037784375003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45969.037784375003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45969.037784375003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45969.037784375003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45969.037784375003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45969.037784375003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45969.037784375003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45969.037784375003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45969.037784375003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45969.037784375003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45969.037784375003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45969.037784375003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45969.037784375003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45969.037784375003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45969.037784375003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45969.037784375003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45969.037784375003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45969.037784375003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45969.037784375003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45969.037784375003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45969.037784375003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45969.037784375003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45969.037784375003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45969.037784375003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45969.037784375003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45969.037784375003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45969.037784375003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45969.037784375003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45969.037784375003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45969.037784375003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45969.037784375003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45969.037784375003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45969.037784375003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45969.037784375003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45969.037784375003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45969.037784375003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45969.037784375003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45969.037784375003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45969.037784375003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45969.037784375003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45969.037784375003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45969.037784375003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45969.037784375003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45969.037784375003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45969.037784375003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45969.037784375003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45969.037784375003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45969.037784375003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45969.037784375003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45969.037784375003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45969.037784375003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45969.037784375003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45969.037784375003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45969.037784375003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45969.037784375003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45969.037784375003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45969.037784375003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45969.037784375003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45969.037784375003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45969.037784375003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45969.037784375003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45969.037784375003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45969.037784375003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45969.037784375003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45969.037784375003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45969.037784375003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45969.037784375003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45969.037784375003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45969.037784375003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45969.037784375003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45969.037784375003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45969.037784375003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45969.037784375003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45969.037784375003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45969.037784375003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45969.037784375003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45969.037784375003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45969.037784375003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45969.037784375003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45969.037784375003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45969.037784375003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45969.037784375003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45969.037784375003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45969.037784375003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45969.037784375003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45969.037784375003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45969.037784375003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45969.037784375003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45969.037784375003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45969.037784375003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45969.037784375003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45969.037784375003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45969.037784375003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45969.037784375003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45969.037784375003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45969.037784375003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45969.037784375003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45969.037784375003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45969.037784375003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45969.037784375003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45969.037784375003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45969.037784375003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45969.037784375003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45969.037784375003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45969.037784375003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45969.037784375003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45969.037784375003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45969.037784375003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45969.037784375003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45969.037784375003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45969.037784375003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45969.037784375003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45969.037784375003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45969.037784375003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45969.037784375003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45969.037784375003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45969.037784375003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45969.037784375003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45969.037784375003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45969.037784375003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45969.037784375003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45969.037784375003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45969.037784375003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45969.037784375003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45969.037784375003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45969.037784375003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45969.037784375003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45969.037784375003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45969.037784375003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45969.037784375003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45969.037784375003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45969.037784375003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45969.037784375003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45969.037784375003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45969.037784375003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45969.037784375003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45969.037784375003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45969.037784375003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45969.037784375003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45969.037784375003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45969.037784375003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45969.037784375003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45969.037784375003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45969.037784375003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45969.037784375003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45969.037784375003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45969.037784375003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45969.037784375003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45969.037784375003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45969.037784375003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45969.037784375003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45969.037784375003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45969.037784375003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45969.037784375003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45969.037784375003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45969.037784375003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45969.037784375003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45969.037784375003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45969.037784375003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45969.037784375003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45969.037784375003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45969.037784375003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45969.037784375003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45969.037784375003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45969.037784375003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45969.037784375003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45969.037784375003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45969.037784375003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45969.037784375003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45969.037784375003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45969.037784375003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45969.037784375003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45969.037784375003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45969.037784375003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45969.037784375003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45969.037784375003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45969.037784375003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45969.037784375003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45969.037784375003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45969.037784375003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45969.037784375003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45969.037784375003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45969.037784375003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45969.037784375003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45969.037784375003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45969.037784375003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45969.037784375003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45969.037784375003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45969.037784375003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45969.037784375003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45969.037784375003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45969.037784375003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45969.037784375003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45969.037784375003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45969.037784375003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45969.037784375003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45969.037784375003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45969.037784375003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45969.037784375003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45969.037784375003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45969.037784375003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45969.037784375003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45969.037784375003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45969.037784375003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45969.037784375003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45969.037784375003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45969.037784375003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45969.037784375003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45969.037784375003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45969.037784375003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45969.037784375003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45969.037784375003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45969.037784375003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45969.037784375003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45969.037784375003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45969.037784375003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45969.037784375003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45969.037784375003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45969.037784375003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45969.037784375003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45969.037784375003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45969.037784375003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45969.037784375003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45969.037784375003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45969.037784375003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45969.037784375003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45969.037784375003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45969.037784375003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45969.037784375003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45969.037784375003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45969.037784375003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45969.037784375003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45969.037784375003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45969.037784375003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45969.037784375003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45969.037784375003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45969.037784375003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45969.037784375003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45969.037784375003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45969.037784375003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45969.037784375003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45969.037784375003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45969.037784375003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45969.037784375003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45969.037784375003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45969.037784375003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45969.037784375003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45969.037784375003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45969.037784375003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45969.037784375003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45969.037784375003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45969.037784375003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45969.037784375003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45969.037784375003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45969.037784375003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45969.037784375003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45969.037784375003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45969.037784375003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45969.037784375003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45969.037784375003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45969.037784375003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45969.037784375003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45969.037784375003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45969.037784375003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45969.037784375003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45969.037784375003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45969.037784375003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45969.037784375003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45969.037784375003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45969.037784375003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45969.037784375003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45969.037784375003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45969.037784375003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45969.037784375003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45969.037784375003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45969.037784375003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45969.037784375003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45969.037784375003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45969.037784375003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45969.037784375003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45969.037784375003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45969.037784375003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45969.037784375003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45969.037784375003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45969.037784375003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45969.037784375003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45969.037784375003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45969.037784375003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45969.037784375003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45969.037784375003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45969.037784375003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45969.037784375003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45969.037784375003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45969.037784375003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45969.037784375003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45969.037784375003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45969.037784375003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45969.037784375003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45969.037784375003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45969.037784375003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45969.037784375003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45969.037784375003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45969.037784375003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45969.037784375003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45969.037784375003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45969.037784375003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45969.037784375003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45969.037784375003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45969.037784375003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45969.037784375003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45969.037784375003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45969.037784375003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45969.037784375003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45969.037784375003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45969.037784375003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45969.037784375003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45969.037784375003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45969.037784375003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45969.037784375003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45969.037784375003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45969.037784375003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45969.037784375003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45969.037784375003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45969.037784375003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45969.037784375003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45969.037784375003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45969.037784375003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45969.037784375003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45969.037784375003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45969.037784375003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45969.037784375003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45969.037784375003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45969.037784375003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45969.037784375003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45969.037784375003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45969.037784375003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45969.037784375003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45969.037784375003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45969.037784375003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45969.037784375003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45969.037784375003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45969.037784375003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45969.037784375003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45969.037784375003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45969.037784375003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45969.037784375003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45969.037784375003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45969.037784375003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45969.037784375003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45969.037784375003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45969.037784375003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45969.037784375003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45969.037784375003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45969.037784375003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45969.037784375003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45969.037784375003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45969.037784375003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45969.037784375003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45969.037784375003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45969.037784375003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45969.037784375003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45969.037784375003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45969.037784375003</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265.55706678240676</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1</v>
      </c>
      <c r="D3" s="110" t="s">
        <v>34897</v>
      </c>
      <c r="E3" s="95" t="s">
        <v>39021</v>
      </c>
      <c r="F3" s="111">
        <v>45968.979166666664</v>
      </c>
      <c r="G3" s="112">
        <f ca="1">IFERROR(NOW()-F3,"")</f>
        <v>5.8617708338715602E-2</v>
      </c>
      <c r="H3" s="111">
        <v>45968.973865740743</v>
      </c>
      <c r="I3" s="108" t="str">
        <f>IFERROR(VLOOKUP(D3,DB!A:F,6,0),"")</f>
        <v>Generator-SG</v>
      </c>
      <c r="J3" s="149" t="str">
        <f>IFERROR(VLOOKUP(D3,DB!A:G,7,0),"")</f>
        <v>Vandalized</v>
      </c>
      <c r="K3" s="113" t="s">
        <v>39113</v>
      </c>
      <c r="L3" s="110" t="str">
        <f>IFERROR(VLOOKUP(D3,DB!A:I,9,0),"")</f>
        <v>Latis</v>
      </c>
    </row>
    <row r="4" spans="1:16" ht="15" customHeight="1">
      <c r="A4" s="108"/>
      <c r="B4" s="108" t="str">
        <f>IFERROR(VLOOKUP(D4,DB!A:K,11,0),"")</f>
        <v/>
      </c>
      <c r="C4" s="109"/>
      <c r="D4" s="110"/>
      <c r="E4" s="95"/>
      <c r="F4" s="111"/>
      <c r="G4" s="112">
        <f ca="1">IFERROR(NOW()-F4,"")</f>
        <v>45969.037784375003</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45969.037784375003</v>
      </c>
      <c r="H5" s="111"/>
      <c r="I5" s="108" t="str">
        <f>IFERROR(VLOOKUP(D5,DB!A:F,6,0),"")</f>
        <v/>
      </c>
      <c r="J5" s="149" t="str">
        <f>IFERROR(VLOOKUP(D5,DB!A:G,7,0),"")</f>
        <v/>
      </c>
      <c r="K5" s="113"/>
      <c r="L5" s="110" t="str">
        <f>IFERROR(VLOOKUP(D5,DB!A:I,9,0),"")</f>
        <v/>
      </c>
    </row>
    <row r="6" spans="1:16" ht="15" customHeight="1">
      <c r="A6" s="108"/>
      <c r="B6" s="108" t="str">
        <f>IFERROR(VLOOKUP(D6,DB!A:K,11,0),"")</f>
        <v/>
      </c>
      <c r="C6" s="109"/>
      <c r="D6" s="110"/>
      <c r="E6" s="95"/>
      <c r="F6" s="111"/>
      <c r="G6" s="112">
        <f ca="1">IFERROR(NOW()-F6,"")</f>
        <v>45969.037784375003</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45969.037784375003</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45969.037784375003</v>
      </c>
      <c r="H8" s="111"/>
      <c r="I8" s="108" t="str">
        <f>IFERROR(VLOOKUP(D8,DB!A:F,6,0),"")</f>
        <v/>
      </c>
      <c r="J8" s="108" t="str">
        <f>IFERROR(VLOOKUP(D8,DB!A:G,7,0),"")</f>
        <v/>
      </c>
      <c r="K8" s="113"/>
      <c r="L8" s="110" t="str">
        <f>IFERROR(VLOOKUP(D8,DB!A:I,9,0),"")</f>
        <v/>
      </c>
    </row>
    <row r="9" spans="1:16" ht="15" customHeight="1">
      <c r="A9" s="108"/>
      <c r="B9" s="108" t="str">
        <f>IFERROR(VLOOKUP(D9,DB!A:K,11,0),"")</f>
        <v/>
      </c>
      <c r="C9" s="109"/>
      <c r="D9" s="110"/>
      <c r="E9" s="95"/>
      <c r="F9" s="111"/>
      <c r="G9" s="112">
        <f ca="1">IFERROR(NOW()-F9,"")</f>
        <v>45969.037784375003</v>
      </c>
      <c r="H9" s="111"/>
      <c r="I9" s="108" t="str">
        <f>IFERROR(VLOOKUP(D9,DB!A:F,6,0),"")</f>
        <v/>
      </c>
      <c r="J9" s="108" t="str">
        <f>IFERROR(VLOOKUP(D9,DB!A:G,7,0),"")</f>
        <v/>
      </c>
      <c r="K9" s="113"/>
      <c r="L9" s="110" t="str">
        <f>IFERROR(VLOOKUP(D9,DB!A:I,9,0),"")</f>
        <v/>
      </c>
    </row>
    <row r="10" spans="1:16" ht="15" customHeight="1">
      <c r="A10" s="149"/>
      <c r="B10" s="149" t="str">
        <f>IFERROR(VLOOKUP(D10,DB!A:K,11,0),"")</f>
        <v/>
      </c>
      <c r="C10" s="94"/>
      <c r="D10" s="92"/>
      <c r="E10" s="95"/>
      <c r="F10" s="96"/>
      <c r="G10" s="150">
        <f ca="1">IFERROR(NOW()-F10,"")</f>
        <v>45969.037784375003</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45969.037784375003</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45969.037784375003</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45969.037784375003</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45969.037784375003</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45969.037784375003</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45969.037784375003</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45969.037784375003</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45969.037784375003</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45969.037784375003</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45969.037784375003</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45969.037784375003</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45969.037784375003</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45969.037784375003</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45969.037784375003</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45969.037784375003</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45969.037784375003</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45969.037784375003</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45969.037784375003</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45969.037784375003</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45969.037784375003</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45969.037784375003</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45969.037784375003</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45969.037784375003</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45969.037784375003</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45969.037784375003</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45969.037784375003</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45969.037784375003</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45969.037784375003</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45969.037784375003</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45969.037784375003</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45969.037784375003</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45969.037784375003</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45969.037784375003</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45969.037784375003</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45969.037784375003</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45969.037784375003</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45969.037784375003</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45969.037784375003</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45969.037784375003</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45969.037784375003</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45969.037784375003</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45969.037784375003</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45969.037784375003</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45969.037784375003</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45969.037784375003</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45969.037784375003</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45969.037784375003</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45969.037784375003</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45969.037784375003</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45969.037784375003</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45969.037784375003</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45969.037784375003</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45969.037784375003</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45969.037784375003</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45969.037784375003</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45969.037784375003</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45969.037784375003</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45969.037784375003</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45969.037784375003</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45969.037784375003</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45969.037784375003</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45969.037784375003</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45969.037784375003</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45969.037784375003</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45969.037784375003</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45969.037784375003</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45969.037784375003</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45969.037784375003</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45969.037784375003</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45969.037784375003</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45969.037784375003</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45969.037784375003</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45969.037784375003</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45969.037784375003</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45969.037784375003</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45969.037784375003</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45969.037784375003</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45969.037784375003</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45969.037784375003</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45969.037784375003</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45969.037784375003</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45969.037784375003</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45969.037784375003</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45969.037784375003</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45969.037784375003</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45969.037784375003</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45969.037784375003</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45969.037784375003</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45969.037784375003</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45969.037784375003</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45969.037784375003</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45969.037784375003</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45969.037784375003</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45969.037784375003</v>
      </c>
      <c r="H104" s="96"/>
      <c r="I104" s="149" t="str">
        <f>IFERROR(VLOOKUP(D104,DB!A:F,6,0),"")</f>
        <v/>
      </c>
      <c r="J104" s="149" t="str">
        <f>IFERROR(VLOOKUP(D104,DB!A:G,7,0),"")</f>
        <v/>
      </c>
      <c r="K104" s="98"/>
      <c r="L104" s="92" t="str">
        <f>IFERROR(VLOOKUP(D104,DB!A:I,9,0),"")</f>
        <v/>
      </c>
    </row>
    <row r="105" spans="1:12" ht="15" customHeight="1">
      <c r="A105" s="149"/>
      <c r="B105" s="149" t="str">
        <f>IFERROR(VLOOKUP(D105,DB!A:K,11,0),"")</f>
        <v/>
      </c>
      <c r="C105" s="94"/>
      <c r="D105" s="92"/>
      <c r="E105" s="95"/>
      <c r="F105" s="96"/>
      <c r="G105" s="150">
        <f ca="1">IFERROR(NOW()-F105,"")</f>
        <v>45969.037784375003</v>
      </c>
      <c r="H105" s="96"/>
      <c r="I105" s="149" t="str">
        <f>IFERROR(VLOOKUP(D105,DB!A:F,6,0),"")</f>
        <v/>
      </c>
      <c r="J105" s="149"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39114</v>
      </c>
      <c r="B2" s="37" t="str">
        <f>IFERROR(VLOOKUP(D2,DB!A:K,11,0),"")</f>
        <v>R5</v>
      </c>
      <c r="C2" s="37">
        <v>3</v>
      </c>
      <c r="D2" s="107" t="s">
        <v>36011</v>
      </c>
      <c r="E2" s="37" t="s">
        <v>39021</v>
      </c>
      <c r="F2" s="38">
        <v>45891.832060185188</v>
      </c>
      <c r="G2" s="122">
        <f ca="1">IFERROR(NOW()-F2,"")</f>
        <v>77.205724189814646</v>
      </c>
      <c r="H2" s="38">
        <v>45891.790393518517</v>
      </c>
      <c r="I2" s="37" t="str">
        <f>IFERROR(VLOOKUP(D2,DB!A:F,6,0),"")</f>
        <v>Generator-SG</v>
      </c>
      <c r="J2" s="37" t="str">
        <f>IFERROR(VLOOKUP(D2,DB!A:G,7,0),"")</f>
        <v>Vandalized</v>
      </c>
      <c r="K2" s="37" t="s">
        <v>39115</v>
      </c>
      <c r="L2" s="37" t="str">
        <f>IFERROR(VLOOKUP(D2,DB!A:I,9,0),"")</f>
        <v>Latis</v>
      </c>
      <c r="M2" s="106"/>
    </row>
    <row r="3" spans="1:13" ht="30.75">
      <c r="A3" s="37" t="s">
        <v>39116</v>
      </c>
      <c r="B3" s="37" t="str">
        <f>IFERROR(VLOOKUP(D3,DB!A:K,11,0),"")</f>
        <v>R5</v>
      </c>
      <c r="C3" s="37">
        <v>1</v>
      </c>
      <c r="D3" s="37" t="s">
        <v>33268</v>
      </c>
      <c r="E3" s="37" t="s">
        <v>39100</v>
      </c>
      <c r="F3" s="38">
        <v>45926.188877314817</v>
      </c>
      <c r="G3" s="122">
        <f t="shared" ref="G3" ca="1" si="0">IFERROR(NOW()-F3,"")</f>
        <v>42.84890706018632</v>
      </c>
      <c r="H3" s="38">
        <v>45926.158159722225</v>
      </c>
      <c r="I3" s="37" t="str">
        <f>IFERROR(VLOOKUP(D3,DB!A:F,6,0),"")</f>
        <v>SCECO</v>
      </c>
      <c r="J3" s="37" t="str">
        <f>IFERROR(VLOOKUP(D3,DB!A:G,7,0),"")</f>
        <v>Good</v>
      </c>
      <c r="K3" s="37" t="s">
        <v>39117</v>
      </c>
      <c r="L3" s="37" t="str">
        <f>IFERROR(VLOOKUP(D3,DB!A:I,9,0),"")</f>
        <v>Latis</v>
      </c>
      <c r="M3" s="106"/>
    </row>
    <row r="4" spans="1:13" ht="48" customHeight="1">
      <c r="A4" s="130" t="s">
        <v>39118</v>
      </c>
      <c r="B4" s="130" t="str">
        <f>IFERROR(VLOOKUP(D4,DB!A:K,11,0),"")</f>
        <v>R5</v>
      </c>
      <c r="C4" s="130">
        <v>1</v>
      </c>
      <c r="D4" s="130" t="s">
        <v>34758</v>
      </c>
      <c r="E4" s="130" t="s">
        <v>39100</v>
      </c>
      <c r="F4" s="131">
        <v>45948.661111111112</v>
      </c>
      <c r="G4" s="132">
        <f ca="1">IFERROR(NOW()-F4,"")</f>
        <v>20.376673263890552</v>
      </c>
      <c r="H4" s="131">
        <v>45948.661111111112</v>
      </c>
      <c r="I4" s="130" t="str">
        <f>IFERROR(VLOOKUP(D4,DB!A:F,6,0),"")</f>
        <v>SCECO</v>
      </c>
      <c r="J4" s="130" t="str">
        <f>IFERROR(VLOOKUP(D4,DB!A:G,7,0),"")</f>
        <v>Dead</v>
      </c>
      <c r="K4" s="130" t="s">
        <v>39119</v>
      </c>
      <c r="L4" s="130" t="str">
        <f>IFERROR(VLOOKUP(D4,DB!A:I,9,0),"")</f>
        <v>Latis</v>
      </c>
    </row>
    <row r="5" spans="1:13" ht="15">
      <c r="A5" s="130" t="s">
        <v>39120</v>
      </c>
      <c r="B5" s="130" t="str">
        <f>IFERROR(VLOOKUP(D5,DB!A:K,11,0),"")</f>
        <v>R5</v>
      </c>
      <c r="C5" s="130">
        <v>1</v>
      </c>
      <c r="D5" s="130" t="s">
        <v>32330</v>
      </c>
      <c r="E5" s="107" t="s">
        <v>39021</v>
      </c>
      <c r="F5" s="131">
        <v>45968.848599537036</v>
      </c>
      <c r="G5" s="132">
        <f ca="1">IFERROR(NOW()-F5,"")</f>
        <v>0.18918483796733199</v>
      </c>
      <c r="H5" s="131">
        <v>45968.827465277776</v>
      </c>
      <c r="I5" s="130" t="str">
        <f>IFERROR(VLOOKUP(D5,DB!A:F,6,0),"")</f>
        <v>SCECO</v>
      </c>
      <c r="J5" s="130" t="str">
        <f>IFERROR(VLOOKUP(D5,DB!A:G,7,0),"")</f>
        <v>Dead</v>
      </c>
      <c r="K5" s="130" t="s">
        <v>39121</v>
      </c>
      <c r="L5" s="130" t="str">
        <f>IFERROR(VLOOKUP(D5,DB!A:I,9,0),"")</f>
        <v>Latis</v>
      </c>
    </row>
    <row r="6" spans="1:13" ht="15">
      <c r="A6" s="130"/>
      <c r="B6" s="130" t="str">
        <f>IFERROR(VLOOKUP(D6,DB!A:K,11,0),"")</f>
        <v/>
      </c>
      <c r="C6" s="130"/>
      <c r="D6" s="130"/>
      <c r="E6" s="130"/>
      <c r="F6" s="131"/>
      <c r="G6" s="132">
        <f ca="1">IFERROR(NOW()-F6,"")</f>
        <v>45969.037784375003</v>
      </c>
      <c r="H6" s="131"/>
      <c r="I6" s="130" t="str">
        <f>IFERROR(VLOOKUP(D6,DB!A:F,6,0),"")</f>
        <v/>
      </c>
      <c r="J6" s="130" t="str">
        <f>IFERROR(VLOOKUP(D6,DB!A:G,7,0),"")</f>
        <v/>
      </c>
      <c r="K6" s="130"/>
      <c r="L6" s="130" t="str">
        <f>IFERROR(VLOOKUP(D6,DB!A:I,9,0),"")</f>
        <v/>
      </c>
    </row>
    <row r="7" spans="1:13" ht="15">
      <c r="A7" s="130"/>
      <c r="B7" s="130" t="str">
        <f>IFERROR(VLOOKUP(D7,DB!A:K,11,0),"")</f>
        <v/>
      </c>
      <c r="C7" s="130"/>
      <c r="D7" s="130"/>
      <c r="E7" s="130"/>
      <c r="F7" s="131"/>
      <c r="G7" s="132">
        <f ca="1">IFERROR(NOW()-F7,"")</f>
        <v>45969.037784375003</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45969.037784375003</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45969.037784375003</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45969.037784375003</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45969.037784375003</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45969.037784375003</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45969.037784375003</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45969.037784375003</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45969.037784375003</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45969.037784375003</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45969.037784375003</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45969.037784375003</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45969.037784375003</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45969.037784375003</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45969.037784375003</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45969.037784375003</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45969.037784375003</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45969.037784375003</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45969.037784375003</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45969.037784375003</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45969.037784375003</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45969.037784375003</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45969.037784375003</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45969.037784375003</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45969.037784375003</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45969.037784375003</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45969.037784375003</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45969.037784375003</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45969.037784375003</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45969.037784375003</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45969.037784375003</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45969.037784375003</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45969.037784375003</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45969.037784375003</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45969.037784375003</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45969.037784375003</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45969.037784375003</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45969.037784375003</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45969.037784375003</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45969.037784375003</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45969.037784375003</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45969.037784375003</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45969.037784375003</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45969.037784375003</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45969.037784375003</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45969.037784375003</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45969.037784375003</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45969.037784375003</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45969.037784375003</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45969.037784375003</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45969.037784375003</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45969.037784375003</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45969.037784375003</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45969.037784375003</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45969.037784375003</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45969.037784375003</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45969.037784375003</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45969.037784375003</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45969.037784375003</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45969.037784375003</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45969.037784375003</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45969.037784375003</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45969.037784375003</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45969.037784375003</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45969.037784375003</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45969.037784375003</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45969.037784375003</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45969.037784375003</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45969.037784375003</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45969.037784375003</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45969.037784375003</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45969.037784375003</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45969.037784375003</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45969.037784375003</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45969.037784375003</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45969.037784375003</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45969.037784375003</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45969.037784375003</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45969.037784375003</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45969.037784375003</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45969.037784375003</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45969.037784375003</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45969.037784375003</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45969.037784375003</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45969.037784375003</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45969.037784375003</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45969.037784375003</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45969.037784375003</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45969.037784375003</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45969.037784375003</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45969.037784375003</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45969.037784375003</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45969.037784375003</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45969.037784375003</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45969.037784375003</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45969.037784375003</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45969.037784375003</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45969.037784375003</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45969.037784375003</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45969.037784375003</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45969.037784375003</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45969.037784375003</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45969.037784375003</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45969.037784375003</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45969.037784375003</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45969.037784375003</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45969.037784375003</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45969.037784375003</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45969.037784375003</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45969.037784375003</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45969.037784375003</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45969.037784375003</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45969.037784375003</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45969.037784375003</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45969.037784375003</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45969.037784375003</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45969.037784375003</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45969.037784375003</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45969.037784375003</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45969.037784375003</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45969.037784375003</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45969.037784375003</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45969.037784375003</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45969.037784375003</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45969.037784375003</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45969.037784375003</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45969.037784375003</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45969.037784375003</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45969.037784375003</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45969.037784375003</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45969.037784375003</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45969.037784375003</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45969.037784375003</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45969.037784375003</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45969.037784375003</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45969.037784375003</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45969.037784375003</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45969.037784375003</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45969.037784375003</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45969.037784375003</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45969.037784375003</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45969.037784375003</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45969.037784375003</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45969.037784375003</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45969.037784375003</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45969.037784375003</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45969.037784375003</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45969.037784375003</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45969.037784375003</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45969.037784375003</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45969.037784375003</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45969.037784375003</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45969.037784375003</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45969.037784375003</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45969.037784375003</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45969.037784375003</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45969.037784375003</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45969.037784375003</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45969.037784375003</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45969.037784375003</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45969.037784375003</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45969.037784375003</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45969.037784375003</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45969.037784375003</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45969.037784375003</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45969.037784375003</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45969.037784375003</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45969.037784375003</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45969.037784375003</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45969.037784375003</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45969.037784375003</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45969.037784375003</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45969.037784375003</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45969.037784375003</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45969.037784375003</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45969.037784375003</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45969.037784375003</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45969.037784375003</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45969.037784375003</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45969.037784375003</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45969.037784375003</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45969.037784375003</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45969.037784375003</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45969.037784375003</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45969.037784375003</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45969.037784375003</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45969.037784375003</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45969.037784375003</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45969.037784375003</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45969.037784375003</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45969.037784375003</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45969.037784375003</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45969.037784375003</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45969.037784375003</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45969.037784375003</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45969.037784375003</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45969.037784375003</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45969.037784375003</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45969.037784375003</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45969.037784375003</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45969.037784375003</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45969.037784375003</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45969.037784375003</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45969.037784375003</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45969.037784375003</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45969.037784375003</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45969.037784375003</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45969.037784375003</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45969.037784375003</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45969.037784375003</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45969.037784375003</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45969.037784375003</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45969.037784375003</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45969.037784375003</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45969.037784375003</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45969.037784375003</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45969.037784375003</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45969.037784375003</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45969.037784375003</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45969.037784375003</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45969.037784375003</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45969.037784375003</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45969.037784375003</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45969.037784375003</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45969.037784375003</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45969.037784375003</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45969.037784375003</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45969.037784375003</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45969.037784375003</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45969.037784375003</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45969.037784375003</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45969.037784375003</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45969.037784375003</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45969.037784375003</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45969.037784375003</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45969.037784375003</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45969.037784375003</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45969.037784375003</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45969.037784375003</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45969.037784375003</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45969.037784375003</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45969.037784375003</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45969.037784375003</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45969.037784375003</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45969.037784375003</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45969.037784375003</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45969.037784375003</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45969.037784375003</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45969.037784375003</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45969.037784375003</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45969.037784375003</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45969.037784375003</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45969.037784375003</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45969.037784375003</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45969.037784375003</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45969.037784375003</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45969.037784375003</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45969.037784375003</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45969.037784375003</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45969.037784375003</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45969.037784375003</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45969.037784375003</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45969.037784375003</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45969.037784375003</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45969.037784375003</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45969.037784375003</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45969.037784375003</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45969.037784375003</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45969.037784375003</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45969.037784375003</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45969.037784375003</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45969.037784375003</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39122</v>
      </c>
      <c r="B2" s="61" t="str">
        <f>IFERROR(VLOOKUP(D2,DB!A:K,11,0),"")</f>
        <v>R6</v>
      </c>
      <c r="C2" s="61">
        <v>1</v>
      </c>
      <c r="D2" s="61" t="s">
        <v>37495</v>
      </c>
      <c r="E2" s="61" t="s">
        <v>39021</v>
      </c>
      <c r="F2" s="144">
        <v>45968.900740740741</v>
      </c>
      <c r="G2" s="145">
        <f ca="1">IFERROR(NOW()-F2,"-")</f>
        <v>0.13704363426222699</v>
      </c>
      <c r="H2" s="146">
        <v>45968.893738425926</v>
      </c>
      <c r="I2" s="86" t="str">
        <f>IFERROR(VLOOKUP(D2,DB!A:F,6,0),"")</f>
        <v>Generator-SG</v>
      </c>
      <c r="J2" s="61" t="str">
        <f>IFERROR(VLOOKUP(D2,DB!A:G,7,0),"")</f>
        <v>Dead</v>
      </c>
      <c r="K2" s="147" t="s">
        <v>39123</v>
      </c>
      <c r="L2" s="148" t="str">
        <f>IFERROR(VLOOKUP(D2,DB!A:I,9,0),"")</f>
        <v>Latis</v>
      </c>
    </row>
    <row r="3" spans="1:12" ht="31.5" customHeight="1">
      <c r="A3" s="86"/>
      <c r="B3" s="61" t="str">
        <f>IFERROR(VLOOKUP(D3,DB!A:K,11,0),"")</f>
        <v/>
      </c>
      <c r="C3" s="61"/>
      <c r="D3" s="61"/>
      <c r="E3" s="61"/>
      <c r="F3" s="144"/>
      <c r="G3" s="145">
        <f ca="1">IFERROR(NOW()-F3,"-")</f>
        <v>45969.037784375003</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45969.037784375003</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45969.037784375003</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45969.037784375003</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45969.037784375003</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45969.037784375003</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45969.037784375003</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45969.037784375003</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45969.037784375003</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45969.037784375003</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45969.037784375003</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45969.037784375003</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45969.037784375003</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45969.037784375003</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45969.037784375003</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45969.037784375003</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45969.037784375003</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45969.037784375003</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2025-11-07T21:56:28Z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