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315" documentId="13_ncr:1_{F6CB121F-512D-4AA6-A0C1-0FB36C537598}" xr6:coauthVersionLast="47" xr6:coauthVersionMax="47" xr10:uidLastSave="{FF06F01D-D023-46C2-83E4-24C91D72B1E7}"/>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B3" i="4"/>
  <c r="B4" i="4"/>
  <c r="B5" i="4"/>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<sst xmlns="http://schemas.openxmlformats.org/spreadsheetml/2006/main" count="180280" uniqueCount="39124">
  <si>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</si>
  <si>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</si>
  <si>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</si>
  <si>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</si>
  <si>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</si>
  <si>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</si>
  <si>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</si>
  <si>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</si>
  <si>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</si>
  <si>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</si>
  <si>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</si>
  <si>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</si>
  <si>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</si>
  <si>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</si>
  <si>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</si>
  <si>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</si>
  <si>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</si>
  <si>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</si>
  <si>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</si>
  <si>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</si>
  <si>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</si>
  <si>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</si>
  <si>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</si>
  <si>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</si>
  <si>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</si>
  <si>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</si>
  <si>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</si>
  <si>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</si>
  <si>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</si>
  <si>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</si>
  <si>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</si>
  <si>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</si>
  <si>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</si>
  <si>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</si>
  <si>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</si>
  <si>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</si>
  <si>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</si>
  <si>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</si>
  <si>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</si>
  <si>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</si>
  <si>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</si>
  <si>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</si>
  <si>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</si>
  <si>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</si>
  <si>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</si>
  <si>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</si>
  <si>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</si>
  <si>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</si>
  <si>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</si>
  <si>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</si>
  <si>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</si>
  <si>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</si>
  <si>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</si>
  <si>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</si>
  <si>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</si>
  <si>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</si>
  <si>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</si>
  <si>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</si>
  <si>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</si>
  <si>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</si>
  <si>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</si>
  <si>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</si>
  <si>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</si>
  <si>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</si>
  <si>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</si>
  <si>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</si>
  <si>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</si>
  <si>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</si>
  <si>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</si>
  <si>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</si>
  <si>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</si>
  <si>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</si>
  <si>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</si>
  <si>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</si>
  <si>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</si>
  <si>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</si>
  <si>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</si>
  <si>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</si>
  <si>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</si>
  <si>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</si>
  <si>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</si>
  <si>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</si>
  <si>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</si>
  <si>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</si>
  <si>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</si>
  <si>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</si>
  <si>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</si>
  <si>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</si>
  <si>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</si>
  <si>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</si>
  <si>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</si>
  <si>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</si>
  <si>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</si>
  <si>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</si>
  <si>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</si>
  <si>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</si>
  <si>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</si>
  <si>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</si>
  <si>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</si>
  <si>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</si>
  <si>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</si>
  <si>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</si>
  <si>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</si>
  <si>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</si>
  <si>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</si>
  <si>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</si>
  <si>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</si>
  <si>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</si>
  <si>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</si>
  <si>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</si>
  <si>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</si>
  <si>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</si>
  <si>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</si>
  <si>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</si>
  <si>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</si>
  <si>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</si>
  <si>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</si>
  <si>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</si>
  <si>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</si>
  <si>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</si>
  <si>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</si>
  <si>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</si>
  <si>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</si>
  <si>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</si>
  <si>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</si>
  <si>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</si>
  <si>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</si>
  <si>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</si>
  <si>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</si>
  <si>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</si>
  <si>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</si>
  <si>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</si>
  <si>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</si>
  <si>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</si>
  <si>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</si>
  <si>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</si>
  <si>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</si>
  <si>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</si>
  <si>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</si>
  <si>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</si>
  <si>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</si>
  <si>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</si>
  <si>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</si>
  <si>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</si>
  <si>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</si>
  <si>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</si>
  <si>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</si>
  <si>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</si>
  <si>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</si>
  <si>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</si>
  <si>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</si>
  <si>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</si>
  <si>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</si>
  <si>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</si>
  <si>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</si>
  <si>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</si>
  <si>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</si>
  <si>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</si>
  <si>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</si>
  <si>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</si>
  <si>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</si>
  <si>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</si>
  <si>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</si>
  <si>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</si>
  <si>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</si>
  <si>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</si>
  <si>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</si>
  <si>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</si>
  <si>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</si>
  <si>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</si>
  <si>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</si>
  <si>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</si>
  <si>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</si>
  <si>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</si>
  <si>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</si>
  <si>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</si>
  <si>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</si>
  <si>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</si>
  <si>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</si>
  <si>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</si>
  <si>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</si>
  <si>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</si>
  <si>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</si>
  <si>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</si>
  <si>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</si>
  <si>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</si>
  <si>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</si>
  <si>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</si>
  <si>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</si>
  <si>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</si>
  <si>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</si>
  <si>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</si>
  <si>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</si>
  <si>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</si>
  <si>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</si>
  <si>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</si>
  <si>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</si>
  <si>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</si>
  <si>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</si>
  <si>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</si>
  <si>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</si>
  <si>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</si>
  <si>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</si>
  <si>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</si>
  <si>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</si>
  <si>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</si>
  <si>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</si>
  <si>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</si>
  <si>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</si>
  <si>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</si>
  <si>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</si>
  <si>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</si>
  <si>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</si>
  <si>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</si>
  <si>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</si>
  <si>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</si>
  <si>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</si>
  <si>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</si>
  <si>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</si>
  <si>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</si>
  <si>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</si>
  <si>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</si>
  <si>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</si>
  <si>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</si>
  <si>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</si>
  <si>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</si>
  <si>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</si>
  <si>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</si>
  <si>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</si>
  <si>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</si>
  <si>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</si>
  <si>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</si>
  <si>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</si>
  <si>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</si>
  <si>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</si>
  <si>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</si>
  <si>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</si>
  <si>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</si>
  <si>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</si>
  <si>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</si>
  <si>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</si>
  <si>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</si>
  <si>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</si>
  <si>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</si>
  <si>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</si>
  <si>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</si>
  <si>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</si>
  <si>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</si>
  <si>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</si>
  <si>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</si>
  <si>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</si>
  <si>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</si>
  <si>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</si>
  <si>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</si>
  <si>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</si>
  <si>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</si>
  <si>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</si>
  <si>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</si>
  <si>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</si>
  <si>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</si>
  <si>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</si>
  <si>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</si>
  <si>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</si>
  <si>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</si>
  <si>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</si>
  <si>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</si>
  <si>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</si>
  <si>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</si>
  <si>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</si>
  <si>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</si>
  <si>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</si>
  <si>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</si>
  <si>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</si>
  <si>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</si>
  <si>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</si>
  <si>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</si>
  <si>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</si>
  <si>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</si>
  <si>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</si>
  <si>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</si>
  <si>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</si>
  <si>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</si>
  <si>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</si>
  <si>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</si>
  <si>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</si>
  <si>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</si>
  <si>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</si>
  <si>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</si>
  <si>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</si>
  <si>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</si>
  <si>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</si>
  <si>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</si>
  <si>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</si>
  <si>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</si>
  <si>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</si>
  <si>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</si>
  <si>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</si>
  <si>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</si>
  <si>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</si>
  <si>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</si>
  <si>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</si>
  <si>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</si>
  <si>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</si>
  <si>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</si>
  <si>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</si>
  <si>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</si>
  <si>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</si>
  <si>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</si>
  <si>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</si>
  <si>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</si>
  <si>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</si>
  <si>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</si>
  <si>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</si>
  <si>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</si>
  <si>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</si>
  <si>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</si>
  <si>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</si>
  <si>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</si>
  <si>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</si>
  <si>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</si>
  <si>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</si>
  <si>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</si>
  <si>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</si>
  <si>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</si>
  <si>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</si>
  <si>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</si>
  <si>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</si>
  <si>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</si>
  <si>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</si>
  <si>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</si>
  <si>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</si>
  <si>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</si>
  <si>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</si>
  <si>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</si>
  <si>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</si>
  <si>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</si>
  <si>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</si>
  <si>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</si>
  <si>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</si>
  <si>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</si>
  <si>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</si>
  <si>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</si>
  <si>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</si>
  <si>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</si>
  <si>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</si>
  <si>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</si>
  <si>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</si>
  <si>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</si>
  <si>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</si>
  <si>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</si>
  <si>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</si>
  <si>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</si>
  <si>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</si>
  <si>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</si>
  <si>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</si>
  <si>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</si>
  <si>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</si>
  <si>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</si>
  <si>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</si>
  <si>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</si>
  <si>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</si>
  <si>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</si>
  <si>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</si>
  <si>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</si>
  <si>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</si>
  <si>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</si>
  <si>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</si>
  <si>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</si>
  <si>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</si>
  <si>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</si>
  <si>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</si>
  <si>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</si>
  <si>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</si>
  <si>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</si>
  <si>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</si>
  <si>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</si>
  <si>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</si>
  <si>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</si>
  <si>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</si>
  <si>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</si>
  <si>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</si>
  <si>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</si>
  <si>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</si>
  <si>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</si>
  <si>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</si>
  <si>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</si>
  <si>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</si>
  <si>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</si>
  <si>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</si>
  <si>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</si>
  <si>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</si>
  <si>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</si>
  <si>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</si>
  <si>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</si>
  <si>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</si>
  <si>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</si>
  <si>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</si>
  <si>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</si>
  <si>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</si>
  <si>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</si>
  <si>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</si>
  <si>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</si>
  <si>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</si>
  <si>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</si>
  <si>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</si>
  <si>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</si>
  <si>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</si>
  <si>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</si>
  <si>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</si>
  <si>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</si>
  <si>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</si>
  <si>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</si>
  <si>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</si>
  <si>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</si>
  <si>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</si>
  <si>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</si>
  <si>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</si>
  <si>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</si>
  <si>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</si>
  <si>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</si>
  <si>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</si>
  <si>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</si>
  <si>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</si>
  <si>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</si>
  <si>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</si>
  <si>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</si>
  <si>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</si>
  <si>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</si>
  <si>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</si>
  <si>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</si>
  <si>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</si>
  <si>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</si>
  <si>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</si>
  <si>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</si>
  <si>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</si>
  <si>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</si>
  <si>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</si>
  <si>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</si>
  <si>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</si>
  <si>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</si>
  <si>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</si>
  <si>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</si>
  <si>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</si>
  <si>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</si>
  <si>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</si>
  <si>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</si>
  <si>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</si>
  <si>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</si>
  <si>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</si>
  <si>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</si>
  <si>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</si>
  <si>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</si>
  <si>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</si>
  <si>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</si>
  <si>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</si>
  <si>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</si>
  <si>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</si>
  <si>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</si>
  <si>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</si>
  <si>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</si>
  <si>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</si>
  <si>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</si>
  <si>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</si>
  <si>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</si>
  <si>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</si>
  <si>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</si>
  <si>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</si>
  <si>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</si>
  <si>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</si>
  <si>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</si>
  <si>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</si>
  <si>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</si>
  <si>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</si>
  <si>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</si>
  <si>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</si>
  <si>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</si>
  <si>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</si>
  <si>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</si>
  <si>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</si>
  <si>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</si>
  <si>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</si>
  <si>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</si>
  <si>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</si>
  <si>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</si>
  <si>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</si>
  <si>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</si>
  <si>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</si>
  <si>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</si>
  <si>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</si>
  <si>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</si>
  <si>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</si>
  <si>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</si>
  <si>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</si>
  <si>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</si>
  <si>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</si>
  <si>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</si>
  <si>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</si>
  <si>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</si>
  <si>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</si>
  <si>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</si>
  <si>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</si>
  <si>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</si>
  <si>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</si>
  <si>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</si>
  <si>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</si>
  <si>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</si>
  <si>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</si>
  <si>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</si>
  <si>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</si>
  <si>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</si>
  <si>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</si>
  <si>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</si>
  <si>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</si>
  <si>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</si>
  <si>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</si>
  <si>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</si>
  <si>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</si>
  <si>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</si>
  <si>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</si>
  <si>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</si>
  <si>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</si>
  <si>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</si>
  <si>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</si>
  <si>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</si>
  <si>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</si>
  <si>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</si>
  <si>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</si>
  <si>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</si>
  <si>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</si>
  <si>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</si>
  <si>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</si>
  <si>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</si>
  <si>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</si>
  <si>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</si>
  <si>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</si>
  <si>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</si>
  <si>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</si>
  <si>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</si>
  <si>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</si>
  <si>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</si>
  <si>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</si>
  <si>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</si>
  <si>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</si>
  <si>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</si>
  <si>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</si>
  <si>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</si>
  <si>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</si>
  <si>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</si>
  <si>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</si>
  <si>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</si>
  <si>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</si>
  <si>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</si>
  <si>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</si>
  <si>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</si>
  <si>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</si>
  <si>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</si>
  <si>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</si>
  <si>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</si>
  <si>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</si>
  <si>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</si>
  <si>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</si>
  <si>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</si>
  <si>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</si>
  <si>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</si>
  <si>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</si>
  <si>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</si>
  <si>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</si>
  <si>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</si>
  <si>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</si>
  <si>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</si>
  <si>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</si>
  <si>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</si>
  <si>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</si>
  <si>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</si>
  <si>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</si>
  <si>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</si>
  <si>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</si>
  <si>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</si>
  <si>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</si>
  <si>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</si>
  <si>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</si>
  <si>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</si>
  <si>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</si>
  <si>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</si>
  <si>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</si>
  <si>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</si>
  <si>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</si>
  <si>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</si>
  <si>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</si>
  <si>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</si>
  <si>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</si>
  <si>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</si>
  <si>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</si>
  <si>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</si>
  <si>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</si>
  <si>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</si>
  <si>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</si>
  <si>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</si>
  <si>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</si>
  <si>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</si>
  <si>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</si>
  <si>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</si>
  <si>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</si>
  <si>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</si>
  <si>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</si>
  <si>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</si>
  <si>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</si>
  <si>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</si>
  <si>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</si>
  <si>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</si>
  <si>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</si>
  <si>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</si>
  <si>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</si>
  <si>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</si>
  <si>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</si>
  <si>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</si>
  <si>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</si>
  <si>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</si>
  <si>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</si>
  <si>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</si>
  <si>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</si>
  <si>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</si>
  <si>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</si>
  <si>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</si>
  <si>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</si>
  <si>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</si>
  <si>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</si>
  <si>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</si>
  <si>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</si>
  <si>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</si>
  <si>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</si>
  <si>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</si>
  <si>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</si>
  <si>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</si>
  <si>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</si>
  <si>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</si>
  <si>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</si>
  <si>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</si>
  <si>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</si>
  <si>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</si>
  <si>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</si>
  <si>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</si>
  <si>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</si>
  <si>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</si>
  <si>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</si>
  <si>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</si>
  <si>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</si>
  <si>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</si>
  <si>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</si>
  <si>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</si>
  <si>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</si>
  <si>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</si>
  <si>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</si>
  <si>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</si>
  <si>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</si>
  <si>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</si>
  <si>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</si>
  <si>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</si>
  <si>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</si>
  <si>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</si>
  <si>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</si>
  <si>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</si>
  <si>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</si>
  <si>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</si>
  <si>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</si>
  <si>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</si>
  <si>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</si>
  <si>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</si>
  <si>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</si>
  <si>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</si>
  <si>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</si>
  <si>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</si>
  <si>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</si>
  <si>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</si>
  <si>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</si>
  <si>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</si>
  <si>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</si>
  <si>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</si>
  <si>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</si>
  <si>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</si>
  <si>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</si>
  <si>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</si>
  <si>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</si>
  <si>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</si>
  <si>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</si>
  <si>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</si>
  <si>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</si>
  <si>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</si>
  <si>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</si>
  <si>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</si>
  <si>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</si>
  <si>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</si>
  <si>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</si>
  <si>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</si>
  <si>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</si>
  <si>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</si>
  <si>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</si>
  <si>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</si>
  <si>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</si>
  <si>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</si>
  <si>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</si>
  <si>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</si>
  <si>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</si>
  <si>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</si>
  <si>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</si>
  <si>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</si>
  <si>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</si>
  <si>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</si>
  <si>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</si>
  <si>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</si>
  <si>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</si>
  <si>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</si>
  <si>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</si>
  <si>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</si>
  <si>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</si>
  <si>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</si>
  <si>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</si>
  <si>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</si>
  <si>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</si>
  <si>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</si>
  <si>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</si>
  <si>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</si>
  <si>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</si>
  <si>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</si>
  <si>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</si>
  <si>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</si>
  <si>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</si>
  <si>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</si>
  <si>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</si>
  <si>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</si>
  <si>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</si>
  <si>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</si>
  <si>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</si>
  <si>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</si>
  <si>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</si>
  <si>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</si>
  <si>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</si>
  <si>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</si>
  <si>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</si>
  <si>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</si>
  <si>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</si>
  <si>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</si>
  <si>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</si>
  <si>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</si>
  <si>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</si>
  <si>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</si>
  <si>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</si>
  <si>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</si>
  <si>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</si>
  <si>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</si>
  <si>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</si>
  <si>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</si>
  <si>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</si>
  <si>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</si>
  <si>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</si>
  <si>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</si>
  <si>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</si>
  <si>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</si>
  <si>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</si>
  <si>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</si>
  <si>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</si>
  <si>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</si>
  <si>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</si>
  <si>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</si>
  <si>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</si>
  <si>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</si>
  <si>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</si>
  <si>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</si>
  <si>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</si>
  <si>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</si>
  <si>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</si>
  <si>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</si>
  <si>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</si>
  <si>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</si>
  <si>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</si>
  <si>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</si>
  <si>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</si>
  <si>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</si>
  <si>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</si>
  <si>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</si>
  <si>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</si>
  <si>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</si>
  <si>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</si>
  <si>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</si>
  <si>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</si>
  <si>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</si>
  <si>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</si>
  <si>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</si>
  <si>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</si>
  <si>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</si>
  <si>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</si>
  <si>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</si>
  <si>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</si>
  <si>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</si>
  <si>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</si>
  <si>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</si>
  <si>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</si>
  <si>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</si>
  <si>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</si>
  <si>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</si>
  <si>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</si>
  <si>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</si>
  <si>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</si>
  <si>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</si>
  <si>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</si>
  <si>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</si>
  <si>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</si>
  <si>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</si>
  <si>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</si>
  <si>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</si>
  <si>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</si>
  <si>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</si>
  <si>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</si>
  <si>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</si>
  <si>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</si>
  <si>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</si>
  <si>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</si>
  <si>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</si>
  <si>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</si>
  <si>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</si>
  <si>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</si>
  <si>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</si>
  <si>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</si>
  <si>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</si>
  <si>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</si>
  <si>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</si>
  <si>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</si>
  <si>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</si>
  <si>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</si>
  <si>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</si>
  <si>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</si>
  <si>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</si>
  <si>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</si>
  <si>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</si>
  <si>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</si>
  <si>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</si>
  <si>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</si>
  <si>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</si>
  <si>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</si>
  <si>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</si>
  <si>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</si>
  <si>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</si>
  <si>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</si>
  <si>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</si>
  <si>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</si>
  <si>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</si>
  <si>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</si>
  <si>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</si>
  <si>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</si>
  <si>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</si>
  <si>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</si>
  <si>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</si>
  <si>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</si>
  <si>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</si>
  <si>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</si>
  <si>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</si>
  <si>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</si>
  <si>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</si>
  <si>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</si>
  <si>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</si>
  <si>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</si>
  <si>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</si>
  <si>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</si>
  <si>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</si>
  <si>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</si>
  <si>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</si>
  <si>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</si>
  <si>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</si>
  <si>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</si>
  <si>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</si>
  <si>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</si>
  <si>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</si>
  <si>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</si>
  <si>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</si>
  <si>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</si>
  <si>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</si>
  <si>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</si>
  <si>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</si>
  <si>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</si>
  <si>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</si>
  <si>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</si>
  <si>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</si>
  <si>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</si>
  <si>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</si>
  <si>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</si>
  <si>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</si>
  <si>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</si>
  <si>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</si>
  <si>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</si>
  <si>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</si>
  <si>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</si>
  <si>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</si>
  <si>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</si>
  <si>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</si>
  <si>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</si>
  <si>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</si>
  <si>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</si>
  <si>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</si>
  <si>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</si>
  <si>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</si>
  <si>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</si>
  <si>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</si>
  <si>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</si>
  <si>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</si>
  <si>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</si>
  <si>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</si>
  <si>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</si>
  <si>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</si>
  <si>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</si>
  <si>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</si>
  <si>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</si>
  <si>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</si>
  <si>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</si>
  <si>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</si>
  <si>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</si>
  <si>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</si>
  <si>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</si>
  <si>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</si>
  <si>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</si>
  <si>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</si>
  <si>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</si>
  <si>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</si>
  <si>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</si>
  <si>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</si>
  <si>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</si>
  <si>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</si>
  <si>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</si>
  <si>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</si>
  <si>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</si>
  <si>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</si>
  <si>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</si>
  <si>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</si>
  <si>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</si>
  <si>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</si>
  <si>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</si>
  <si>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</si>
  <si>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</si>
  <si>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</si>
  <si>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</si>
  <si>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</si>
  <si>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</si>
  <si>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</si>
  <si>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</si>
  <si>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</si>
  <si>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</si>
  <si>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</si>
  <si>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</si>
  <si>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</si>
  <si>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</si>
  <si>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</si>
  <si>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</si>
  <si>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</si>
  <si>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</si>
  <si>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</si>
  <si>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</si>
  <si>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</si>
  <si>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</si>
  <si>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</si>
  <si>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</si>
  <si>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</si>
  <si>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</si>
  <si>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</si>
  <si>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</si>
  <si>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</si>
  <si>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</si>
  <si>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</si>
  <si>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</si>
  <si>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</si>
  <si>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</si>
  <si>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</si>
  <si>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</si>
  <si>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</si>
  <si>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</si>
  <si>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</si>
  <si>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</si>
  <si>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</si>
  <si>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</si>
  <si>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</si>
  <si>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</si>
  <si>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</si>
  <si>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</si>
  <si>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</si>
  <si>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</si>
  <si>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</si>
  <si>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</si>
  <si>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</si>
  <si>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</si>
  <si>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</si>
  <si>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</si>
  <si>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</si>
  <si>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</si>
  <si>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</si>
  <si>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</si>
  <si>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</si>
  <si>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</si>
  <si>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</si>
  <si>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</si>
  <si>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</si>
  <si>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</si>
  <si>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</si>
  <si>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</si>
  <si>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</si>
  <si>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</si>
  <si>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</si>
  <si>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</si>
  <si>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</si>
  <si>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</si>
  <si>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</si>
  <si>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</si>
  <si>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</si>
  <si>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</si>
  <si>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</si>
  <si>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</si>
  <si>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</si>
  <si>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</si>
  <si>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</si>
  <si>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</si>
  <si>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</si>
  <si>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</si>
  <si>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</si>
  <si>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</si>
  <si>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</si>
  <si>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</si>
  <si>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</si>
  <si>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</si>
  <si>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</si>
  <si>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</si>
  <si>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</si>
  <si>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</si>
  <si>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</si>
  <si>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</si>
  <si>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</si>
  <si>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</si>
  <si>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</si>
  <si>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</si>
  <si>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</si>
  <si>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</si>
  <si>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</si>
  <si>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</si>
  <si>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</si>
  <si>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</si>
  <si>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</si>
  <si>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</si>
  <si>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</si>
  <si>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</si>
  <si>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</si>
  <si>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</si>
  <si>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</si>
  <si>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</si>
  <si>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</si>
  <si>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</si>
  <si>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</si>
  <si>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</si>
  <si>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</si>
  <si>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</si>
  <si>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</si>
  <si>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</si>
  <si>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</si>
  <si>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</si>
  <si>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</si>
  <si>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</si>
  <si>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</si>
  <si>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</si>
  <si>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</si>
  <si>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</si>
  <si>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</si>
  <si>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</si>
  <si>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</si>
  <si>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</si>
  <si>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</si>
  <si>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</si>
  <si>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</si>
  <si>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</si>
  <si>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</si>
  <si>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</si>
  <si>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</si>
  <si>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</si>
  <si>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</si>
  <si>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</si>
  <si>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</si>
  <si>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</si>
  <si>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</si>
  <si>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</si>
  <si>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</si>
  <si>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</si>
  <si>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</si>
  <si>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</si>
  <si>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</si>
  <si>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</si>
  <si>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</si>
  <si>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</si>
  <si>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</si>
  <si>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</si>
  <si>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</si>
  <si>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</si>
  <si>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</si>
  <si>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</si>
  <si>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</si>
  <si>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</si>
  <si>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</si>
  <si>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</si>
  <si>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</si>
  <si>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</si>
  <si>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</si>
  <si>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</si>
  <si>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</si>
  <si>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</si>
  <si>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</si>
  <si>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</si>
  <si>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</si>
  <si>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</si>
  <si>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</si>
  <si>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</si>
  <si>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</si>
  <si>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</si>
  <si>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</si>
  <si>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</si>
  <si>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</si>
  <si>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</si>
  <si>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</si>
  <si>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</si>
  <si>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</si>
  <si>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</si>
  <si>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</si>
  <si>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</si>
  <si>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</si>
  <si>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</si>
  <si>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</si>
  <si>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</si>
  <si>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</si>
  <si>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</si>
  <si>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</si>
  <si>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</si>
  <si>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</si>
  <si>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</si>
  <si>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</si>
  <si>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</si>
  <si>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</si>
  <si>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</si>
  <si>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</si>
  <si>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</si>
  <si>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</si>
  <si>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</si>
  <si>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</si>
  <si>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</si>
  <si>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</si>
  <si>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</si>
  <si>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</si>
  <si>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</si>
  <si>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</si>
  <si>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</si>
  <si>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</si>
  <si>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</si>
  <si>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</si>
  <si>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</si>
  <si>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</si>
  <si>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</si>
  <si>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</si>
  <si>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</si>
  <si>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</si>
  <si>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</si>
  <si>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</si>
  <si>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</si>
  <si>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</si>
  <si>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</si>
  <si>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</si>
  <si>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</si>
  <si>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</si>
  <si>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</si>
  <si>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</si>
  <si>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</si>
  <si>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</si>
  <si>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</si>
  <si>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</si>
  <si>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</si>
  <si>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</si>
  <si>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</si>
  <si>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</si>
  <si>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</si>
  <si>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</si>
  <si>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</si>
  <si>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</si>
  <si>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</si>
  <si>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</si>
  <si>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</si>
  <si>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</si>
  <si>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</si>
  <si>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</si>
  <si>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</si>
  <si>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</si>
  <si>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</si>
  <si>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</si>
  <si>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</si>
  <si>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</si>
  <si>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</si>
  <si>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</si>
  <si>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</si>
  <si>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</si>
  <si>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</si>
  <si>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</si>
  <si>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</si>
  <si>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</si>
  <si>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</si>
  <si>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</si>
  <si>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</si>
  <si>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</si>
  <si>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</si>
  <si>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</si>
  <si>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</si>
  <si>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</si>
  <si>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</si>
  <si>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</si>
  <si>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</si>
  <si>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</si>
  <si>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</si>
  <si>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</si>
  <si>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</si>
  <si>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</si>
  <si>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</si>
  <si>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</si>
  <si>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</si>
  <si>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</si>
  <si>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</si>
  <si>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</si>
  <si>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</si>
  <si>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</si>
  <si>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</si>
  <si>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</si>
  <si>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</si>
  <si>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</si>
  <si>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</si>
  <si>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</si>
  <si>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</si>
  <si>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</si>
  <si>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</si>
  <si>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</si>
  <si>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</si>
  <si>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</si>
  <si>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</si>
  <si>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</si>
  <si>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</si>
  <si>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</si>
  <si>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</si>
  <si>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</si>
  <si>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</si>
  <si>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</si>
  <si>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</si>
  <si>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</si>
  <si>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</si>
  <si>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</si>
  <si>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</si>
  <si>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</si>
  <si>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</si>
  <si>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</si>
  <si>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</si>
  <si>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</si>
  <si>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</si>
  <si>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</si>
  <si>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</si>
  <si>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</si>
  <si>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</si>
  <si>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</si>
  <si>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</si>
  <si>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</si>
  <si>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</si>
  <si>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</si>
  <si>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</si>
  <si>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</si>
  <si>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</si>
  <si>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</si>
  <si>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</si>
  <si>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</si>
  <si>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</si>
  <si>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</si>
  <si>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</si>
  <si>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</si>
  <si>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</si>
  <si>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</si>
  <si>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</si>
  <si>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</si>
  <si>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</si>
  <si>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</si>
  <si>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</si>
  <si>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</si>
  <si>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</si>
  <si>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</si>
  <si>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</si>
  <si>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</si>
  <si>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</si>
  <si>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</si>
  <si>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</si>
  <si>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</si>
  <si>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</si>
  <si>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</si>
  <si>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</si>
  <si>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</si>
  <si>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</si>
  <si>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</si>
  <si>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</si>
  <si>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</si>
  <si>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</si>
  <si>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</si>
  <si>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</si>
  <si>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</si>
  <si>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</si>
  <si>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</si>
  <si>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</si>
  <si>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</si>
  <si>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</si>
  <si>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</si>
  <si>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</si>
  <si>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</si>
  <si>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</si>
  <si>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</si>
  <si>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</si>
  <si>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</si>
  <si>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</si>
  <si>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</si>
  <si>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</si>
  <si>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</si>
  <si>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</si>
  <si>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</si>
  <si>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</si>
  <si>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</si>
  <si>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</si>
  <si>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</si>
  <si>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</si>
  <si>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</si>
  <si>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</si>
  <si>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</si>
  <si>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</si>
  <si>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</si>
  <si>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</si>
  <si>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</si>
  <si>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</si>
  <si>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</si>
  <si>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</si>
  <si>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</si>
  <si>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</si>
  <si>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</si>
  <si>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</si>
  <si>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</si>
  <si>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</si>
  <si>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</si>
  <si>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</si>
  <si>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</si>
  <si>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</si>
  <si>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</si>
  <si>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</si>
  <si>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</si>
  <si>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</si>
  <si>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</si>
  <si>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</si>
  <si>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</si>
  <si>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</si>
  <si>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</si>
  <si>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</si>
  <si>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</si>
  <si>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</si>
  <si>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</si>
  <si>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</si>
  <si>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</si>
  <si>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</si>
  <si>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</si>
  <si>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</si>
  <si>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</si>
  <si>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</si>
  <si>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</si>
  <si>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</si>
  <si>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</si>
  <si>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</si>
  <si>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</si>
  <si>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</si>
  <si>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</si>
  <si>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</si>
  <si>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</si>
  <si>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</si>
  <si>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</si>
  <si>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</si>
  <si>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</si>
  <si>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</si>
  <si>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</si>
  <si>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</si>
  <si>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</si>
  <si>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</si>
  <si>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</si>
  <si>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</si>
  <si>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</si>
  <si>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</si>
  <si>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</si>
  <si>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</si>
  <si>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</si>
  <si>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</si>
  <si>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</si>
  <si>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</si>
  <si>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</si>
  <si>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</si>
  <si>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</si>
  <si>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</si>
  <si>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</si>
  <si>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</si>
  <si>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</si>
  <si>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</si>
  <si>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</si>
  <si>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</si>
  <si>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</si>
  <si>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</si>
  <si>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</si>
  <si>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</si>
  <si>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</si>
  <si>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</si>
  <si>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</si>
  <si>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</si>
  <si>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</si>
  <si>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</si>
  <si>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</si>
  <si>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</si>
  <si>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</si>
  <si>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</si>
  <si>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</si>
  <si>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</si>
  <si>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</si>
  <si>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</si>
  <si>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</si>
  <si>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</si>
  <si>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</si>
  <si>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</si>
  <si>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</si>
  <si>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</si>
  <si>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</si>
  <si>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</si>
  <si>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</si>
  <si>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</si>
  <si>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</si>
  <si>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</si>
  <si>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</si>
  <si>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</si>
  <si>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</si>
  <si>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</si>
  <si>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</si>
  <si>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</si>
  <si>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</si>
  <si>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</si>
  <si>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</si>
  <si>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</si>
  <si>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</si>
  <si>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</si>
  <si>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</si>
  <si>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</si>
  <si>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</si>
  <si>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</si>
  <si>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</si>
  <si>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</si>
  <si>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</si>
  <si>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</si>
  <si>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</si>
  <si>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</si>
  <si>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</si>
  <si>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</si>
  <si>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</si>
  <si>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</si>
  <si>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</si>
  <si>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</si>
  <si>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</si>
  <si>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</si>
  <si>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</si>
  <si>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</si>
  <si>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</si>
  <si>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</si>
  <si>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</si>
  <si>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</si>
  <si>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</si>
  <si>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</si>
  <si>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</si>
  <si>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</si>
  <si>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</si>
  <si>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</si>
  <si>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</si>
  <si>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</si>
  <si>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</si>
  <si>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</si>
  <si>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</si>
  <si>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</si>
  <si>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</si>
  <si>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</si>
  <si>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</si>
  <si>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</si>
  <si>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</si>
  <si>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</si>
  <si>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</si>
  <si>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</si>
  <si>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</si>
  <si>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</si>
  <si>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</si>
  <si>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</si>
  <si>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</si>
  <si>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</si>
  <si>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</si>
  <si>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</si>
  <si>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</si>
  <si>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</si>
  <si>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</si>
  <si>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</si>
  <si>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</si>
  <si>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</si>
  <si>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</si>
  <si>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</si>
  <si>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</si>
  <si>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</si>
  <si>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</si>
  <si>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</si>
  <si>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</si>
  <si>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</si>
  <si>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</si>
  <si>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</si>
  <si>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</si>
  <si>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</si>
  <si>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</si>
  <si>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</si>
  <si>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</si>
  <si>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</si>
  <si>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</si>
  <si>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</si>
  <si>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</si>
  <si>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</si>
  <si>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</si>
  <si>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</si>
  <si>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</si>
  <si>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</si>
  <si>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</si>
  <si>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</si>
  <si>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</si>
  <si>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</si>
  <si>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</si>
  <si>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</si>
  <si>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</si>
  <si>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</si>
  <si>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</si>
  <si>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</si>
  <si>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</si>
  <si>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</si>
  <si>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</si>
  <si>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</si>
  <si>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</si>
  <si>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</si>
  <si>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</si>
  <si>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</si>
  <si>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</si>
  <si>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</si>
  <si>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</si>
  <si>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</si>
  <si>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</si>
  <si>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</si>
  <si>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</si>
  <si>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</si>
  <si>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</si>
  <si>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</si>
  <si>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</si>
  <si>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</si>
  <si>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</si>
  <si>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</si>
  <si>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</si>
  <si>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</si>
  <si>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</si>
  <si>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</si>
  <si>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</si>
  <si>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</si>
  <si>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</si>
  <si>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</si>
  <si>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</si>
  <si>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</si>
  <si>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</si>
  <si>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</si>
  <si>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</si>
  <si>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</si>
  <si>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</si>
  <si>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</si>
  <si>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</si>
  <si>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</si>
  <si>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</si>
  <si>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</si>
  <si>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</si>
  <si>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</si>
  <si>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</si>
  <si>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</si>
  <si>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</si>
  <si>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</si>
  <si>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</si>
  <si>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</si>
  <si>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</si>
  <si>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</si>
  <si>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</si>
  <si>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</si>
  <si>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</si>
  <si>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</si>
  <si>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</si>
  <si>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</si>
  <si>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</si>
  <si>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</si>
  <si>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</si>
  <si>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</si>
  <si>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</si>
  <si>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</si>
  <si>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</si>
  <si>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</si>
  <si>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</si>
  <si>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</si>
  <si>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</si>
  <si>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</si>
  <si>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</si>
  <si>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</si>
  <si>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</si>
  <si>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</si>
  <si>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</si>
  <si>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</si>
  <si>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</si>
  <si>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</si>
  <si>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</si>
  <si>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</si>
  <si>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</si>
  <si>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</si>
  <si>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</si>
  <si>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</si>
  <si>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</si>
  <si>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</si>
  <si>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</si>
  <si>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</si>
  <si>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</si>
  <si>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</si>
  <si>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</si>
  <si>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</si>
  <si>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</si>
  <si>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</si>
  <si>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</si>
  <si>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</si>
  <si>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</si>
  <si>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</si>
  <si>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</si>
  <si>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</si>
  <si>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</si>
  <si>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</si>
  <si>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</si>
  <si>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</si>
  <si>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</si>
  <si>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</si>
  <si>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</si>
  <si>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</si>
  <si>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</si>
  <si>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</si>
  <si>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</si>
  <si>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</si>
  <si>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</si>
  <si>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</si>
  <si>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</si>
  <si>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</si>
  <si>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</si>
  <si>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</si>
  <si>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</si>
  <si>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</si>
  <si>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</si>
  <si>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</si>
  <si>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</si>
  <si>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</si>
  <si>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</si>
  <si>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</si>
  <si>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</si>
  <si>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</si>
  <si>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</si>
  <si>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</si>
  <si>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</si>
  <si>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</si>
  <si>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</si>
  <si>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</si>
  <si>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</si>
  <si>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</si>
  <si>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</si>
  <si>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</si>
  <si>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</si>
  <si>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</si>
  <si>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</si>
  <si>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</si>
  <si>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</si>
  <si>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</si>
  <si>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</si>
  <si>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</si>
  <si>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</si>
  <si>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</si>
  <si>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</si>
  <si>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</si>
  <si>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</si>
  <si>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</si>
  <si>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</si>
  <si>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</si>
  <si>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</si>
  <si>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</si>
  <si>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</si>
  <si>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</si>
  <si>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</si>
  <si>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</si>
  <si>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</si>
  <si>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</si>
  <si>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</si>
  <si>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</si>
  <si>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</si>
  <si>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</si>
  <si>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</si>
  <si>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</si>
  <si>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</si>
  <si>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</si>
  <si>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</si>
  <si>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</si>
  <si>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</si>
  <si>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</si>
  <si>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</si>
  <si>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</si>
  <si>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</si>
  <si>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</si>
  <si>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</si>
  <si>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</si>
  <si>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</si>
  <si>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</si>
  <si>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</si>
  <si>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</si>
  <si>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</si>
  <si>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</si>
  <si>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</si>
  <si>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</si>
  <si>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</si>
  <si>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</si>
  <si>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</si>
  <si>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</si>
  <si>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</si>
  <si>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</si>
  <si>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</si>
  <si>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</si>
  <si>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</si>
  <si>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</si>
  <si>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</si>
  <si>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</si>
  <si>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</si>
  <si>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</si>
  <si>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</si>
  <si>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</si>
  <si>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</si>
  <si>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</si>
  <si>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</si>
  <si>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</si>
  <si>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</si>
  <si>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</si>
  <si>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</si>
  <si>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</si>
  <si>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</si>
  <si>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</si>
  <si>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</si>
  <si>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</si>
  <si>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</si>
  <si>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</si>
  <si>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</si>
  <si>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</si>
  <si>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</si>
  <si>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</si>
  <si>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</si>
  <si>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</si>
  <si>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</si>
  <si>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</si>
  <si>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</si>
  <si>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</si>
  <si>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</si>
  <si>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</si>
  <si>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</si>
  <si>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</si>
  <si>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</si>
  <si>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</si>
  <si>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</si>
  <si>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</si>
  <si>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</si>
  <si>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</si>
  <si>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</si>
  <si>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</si>
  <si>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</si>
  <si>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</si>
  <si>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</si>
  <si>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</si>
  <si>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</si>
  <si>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</si>
  <si>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</si>
  <si>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</si>
  <si>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</si>
  <si>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</si>
  <si>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</si>
  <si>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</si>
  <si>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</si>
  <si>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</si>
  <si>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</si>
  <si>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</si>
  <si>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</si>
  <si>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</si>
  <si>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</si>
  <si>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</si>
  <si>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</si>
  <si>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</si>
  <si>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</si>
  <si>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</si>
  <si>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</si>
  <si>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</si>
  <si>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</si>
  <si>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</si>
  <si>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</si>
  <si>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</si>
  <si>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</si>
  <si>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</si>
  <si>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</si>
  <si>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</si>
  <si>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</si>
  <si>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</si>
  <si>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</si>
  <si>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</si>
  <si>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</si>
  <si>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</si>
  <si>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</si>
  <si>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</si>
  <si>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</si>
  <si>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</si>
  <si>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</si>
  <si>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</si>
  <si>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</si>
  <si>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</si>
  <si>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</si>
  <si>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</si>
  <si>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</si>
  <si>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</si>
  <si>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</si>
  <si>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</si>
  <si>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</si>
  <si>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</si>
  <si>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</si>
  <si>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</si>
  <si>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</si>
  <si>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</si>
  <si>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</si>
  <si>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</si>
  <si>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</si>
  <si>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</si>
  <si>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</si>
  <si>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</si>
  <si>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</si>
  <si>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</si>
  <si>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</si>
  <si>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</si>
  <si>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</si>
  <si>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</si>
  <si>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</si>
  <si>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</si>
  <si>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</si>
  <si>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</si>
  <si>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</si>
  <si>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</si>
  <si>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</si>
  <si>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</si>
  <si>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</si>
  <si>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</si>
  <si>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</si>
  <si>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</si>
  <si>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</si>
  <si>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</si>
  <si>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</si>
  <si>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</si>
  <si>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</si>
  <si>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</si>
  <si>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</si>
  <si>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</si>
  <si>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</si>
  <si>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</si>
  <si>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</si>
  <si>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</si>
  <si>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</si>
  <si>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</si>
  <si>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</si>
  <si>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</si>
  <si>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</si>
  <si>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</si>
  <si>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</si>
  <si>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</si>
  <si>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</si>
  <si>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</si>
  <si>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</si>
  <si>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</si>
  <si>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</si>
  <si>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</si>
  <si>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</si>
  <si>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</si>
  <si>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</si>
  <si>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</si>
  <si>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</si>
  <si>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</si>
  <si>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</si>
  <si>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</si>
  <si>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</si>
  <si>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</si>
  <si>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</si>
  <si>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</si>
  <si>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</si>
  <si>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</si>
  <si>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</si>
  <si>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</si>
  <si>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</si>
  <si>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</si>
  <si>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</si>
  <si>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</si>
  <si>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</si>
  <si>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</si>
  <si>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</si>
  <si>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</si>
  <si>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</si>
  <si>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</si>
  <si>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</si>
  <si>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</si>
  <si>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</si>
  <si>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</si>
  <si>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</si>
  <si>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</si>
  <si>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</si>
  <si>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</si>
  <si>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</si>
  <si>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</si>
  <si>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</si>
  <si>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</si>
  <si>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</si>
  <si>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</si>
  <si>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</si>
  <si>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</si>
  <si>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</si>
  <si>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</si>
  <si>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</si>
  <si>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</si>
  <si>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</si>
  <si>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</si>
  <si>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</si>
  <si>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</si>
  <si>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</si>
  <si>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</si>
  <si>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</si>
  <si>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</si>
  <si>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</si>
  <si>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</si>
  <si>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</si>
  <si>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</si>
  <si>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</si>
  <si>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</si>
  <si>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</si>
  <si>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</si>
  <si>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</si>
  <si>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</si>
  <si>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</si>
  <si>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</si>
  <si>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</si>
  <si>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</si>
  <si>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</si>
  <si>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</si>
  <si>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</si>
  <si>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</si>
  <si>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</si>
  <si>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</si>
  <si>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</si>
  <si>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</si>
  <si>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</si>
  <si>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</si>
  <si>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</si>
  <si>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</si>
  <si>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</si>
  <si>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</si>
  <si>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</si>
  <si>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</si>
  <si>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</si>
  <si>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</si>
  <si>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</si>
  <si>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</si>
  <si>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</si>
  <si>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</si>
  <si>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</si>
  <si>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</si>
  <si>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</si>
  <si>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</si>
  <si>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</si>
  <si>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</si>
  <si>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</si>
  <si>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</si>
  <si>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</si>
  <si>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</si>
  <si>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</si>
  <si>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</si>
  <si>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</si>
  <si>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</si>
  <si>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</si>
  <si>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</si>
  <si>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</si>
  <si>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</si>
  <si>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</si>
  <si>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</si>
  <si>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</si>
  <si>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</si>
  <si>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</si>
  <si>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</si>
  <si>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</si>
  <si>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</si>
  <si>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</si>
  <si>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</si>
  <si>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</si>
  <si>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</si>
  <si>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</si>
  <si>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</si>
  <si>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</si>
  <si>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</si>
  <si>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</si>
  <si>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</si>
  <si>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</si>
  <si>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</si>
  <si>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</si>
  <si>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</si>
  <si>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</si>
  <si>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</si>
  <si>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</si>
  <si>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</si>
  <si>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</si>
  <si>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</si>
  <si>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</si>
  <si>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</si>
  <si>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</si>
  <si>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</si>
  <si>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</si>
  <si>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</si>
  <si>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</si>
  <si>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</si>
  <si>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</si>
  <si>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</si>
  <si>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</si>
  <si>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</si>
  <si>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</si>
  <si>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</si>
  <si>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</si>
  <si>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</si>
  <si>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</si>
  <si>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</si>
  <si>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</si>
  <si>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</si>
  <si>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</si>
  <si>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</si>
  <si>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</si>
  <si>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</si>
  <si>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</si>
  <si>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</si>
  <si>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</si>
  <si>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</si>
  <si>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</si>
  <si>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</si>
  <si>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</si>
  <si>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</si>
  <si>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</si>
  <si>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</si>
  <si>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</si>
  <si>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</si>
  <si>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</si>
  <si>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</si>
  <si>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</si>
  <si>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</si>
  <si>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</si>
  <si>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</si>
  <si>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</si>
  <si>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</si>
  <si>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</si>
  <si>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</si>
  <si>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</si>
  <si>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</si>
  <si>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</si>
  <si>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</si>
  <si>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</si>
  <si>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</si>
  <si>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</si>
  <si>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</si>
  <si>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</si>
  <si>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</si>
  <si>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</si>
  <si>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</si>
  <si>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</si>
  <si>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</si>
  <si>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</si>
  <si>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</si>
  <si>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</si>
  <si>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</si>
  <si>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</si>
  <si>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</si>
  <si>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</si>
  <si>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</si>
  <si>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</si>
  <si>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</si>
  <si>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</si>
  <si>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</si>
  <si>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</si>
  <si>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</si>
  <si>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</si>
  <si>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</si>
  <si>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</si>
  <si>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</si>
  <si>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</si>
  <si>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</si>
  <si>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</si>
  <si>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</si>
  <si>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</si>
  <si>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</si>
  <si>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</si>
  <si>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</si>
  <si>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</si>
  <si>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</si>
  <si>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</si>
  <si>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</si>
  <si>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</si>
  <si>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</si>
  <si>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</si>
  <si>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</si>
  <si>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</si>
  <si>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</si>
  <si>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</si>
  <si>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</si>
  <si>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</si>
  <si>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</si>
  <si>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</si>
  <si>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</si>
  <si>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</si>
  <si>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</si>
  <si>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</si>
  <si>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</si>
  <si>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</si>
  <si>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</si>
  <si>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</si>
  <si>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</si>
  <si>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</si>
  <si>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</si>
  <si>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</si>
  <si>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</si>
  <si>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</si>
  <si>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</si>
  <si>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</si>
  <si>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</si>
  <si>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</si>
  <si>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</si>
  <si>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</si>
  <si>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</si>
  <si>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</si>
  <si>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</si>
  <si>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</si>
  <si>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</si>
  <si>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</si>
  <si>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</si>
  <si>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</si>
  <si>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</si>
  <si>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</si>
  <si>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</si>
  <si>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</si>
  <si>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</si>
  <si>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</si>
  <si>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</si>
  <si>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</si>
  <si>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</si>
  <si>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</si>
  <si>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</si>
  <si>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</si>
  <si>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</si>
  <si>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</si>
  <si>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</si>
  <si>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</si>
  <si>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</si>
  <si>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</si>
  <si>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</si>
  <si>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</si>
  <si>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</si>
  <si>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</si>
  <si>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</si>
  <si>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</si>
  <si>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</si>
  <si>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</si>
  <si>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</si>
  <si>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</si>
  <si>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</si>
  <si>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</si>
  <si>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</si>
  <si>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</si>
  <si>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</si>
  <si>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</si>
  <si>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</si>
  <si>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</si>
  <si>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</si>
  <si>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</si>
  <si>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</si>
  <si>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</si>
  <si>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</si>
  <si>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</si>
  <si>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</si>
  <si>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</si>
  <si>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</si>
  <si>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</si>
  <si>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</si>
  <si>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</si>
  <si>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</si>
  <si>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</si>
  <si>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</si>
  <si>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</si>
  <si>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</si>
  <si>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</si>
  <si>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</si>
  <si>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</si>
  <si>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</si>
  <si>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</si>
  <si>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</si>
  <si>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</si>
  <si>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</si>
  <si>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</si>
  <si>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</si>
  <si>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</si>
  <si>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</si>
  <si>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</si>
  <si>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</si>
  <si>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</si>
  <si>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</si>
  <si>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</si>
  <si>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</si>
  <si>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</si>
  <si>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</si>
  <si>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</si>
  <si>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</si>
  <si>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</si>
  <si>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</si>
  <si>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</si>
  <si>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</si>
  <si>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</si>
  <si>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</si>
  <si>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</si>
  <si>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</si>
  <si>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</si>
  <si>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</si>
  <si>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</si>
  <si>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</si>
  <si>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</si>
  <si>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</si>
  <si>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</si>
  <si>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</si>
  <si>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</si>
  <si>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</si>
  <si>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</si>
  <si>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</si>
  <si>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</si>
  <si>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</si>
  <si>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</si>
  <si>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</si>
  <si>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</si>
  <si>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</si>
  <si>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</si>
  <si>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</si>
  <si>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</si>
  <si>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</si>
  <si>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</si>
  <si>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</si>
  <si>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</si>
  <si>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</si>
  <si>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</si>
  <si>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</si>
  <si>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</si>
  <si>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</si>
  <si>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</si>
  <si>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</si>
  <si>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</si>
  <si>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</si>
  <si>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</si>
  <si>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</si>
  <si>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</si>
  <si>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</si>
  <si>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</si>
  <si>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</si>
  <si>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</si>
  <si>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</si>
  <si>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</si>
  <si>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</si>
  <si>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</si>
  <si>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</si>
  <si>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</si>
  <si>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</si>
  <si>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</si>
  <si>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</si>
  <si>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</si>
  <si>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</si>
  <si>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</si>
  <si>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</si>
  <si>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</si>
  <si>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</si>
  <si>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</si>
  <si>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</si>
  <si>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</si>
  <si>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</si>
  <si>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</si>
  <si>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</si>
  <si>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</si>
  <si>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</si>
  <si>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</si>
  <si>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</si>
  <si>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</si>
  <si>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</si>
  <si>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</si>
  <si>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</si>
  <si>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</si>
  <si>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</si>
  <si>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</si>
  <si>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</si>
  <si>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</si>
  <si>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</si>
  <si>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</si>
  <si>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</si>
  <si>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</si>
  <si>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</si>
  <si>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</si>
  <si>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</si>
  <si>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</si>
  <si>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</si>
  <si>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</si>
  <si>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</si>
  <si>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</si>
  <si>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</si>
  <si>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</si>
  <si>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</si>
  <si>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</si>
  <si>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</si>
  <si>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</si>
  <si>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</si>
  <si>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</si>
  <si>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</si>
  <si>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</si>
  <si>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</si>
  <si>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</si>
  <si>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</si>
  <si>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</si>
  <si>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</si>
  <si>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</si>
  <si>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</si>
  <si>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</si>
  <si>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</si>
  <si>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</si>
  <si>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</si>
  <si>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</si>
  <si>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</si>
  <si>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</si>
  <si>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</si>
  <si>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</si>
  <si>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</si>
  <si>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</si>
  <si>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</si>
  <si>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</si>
  <si>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</si>
  <si>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</si>
  <si>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</si>
  <si>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</si>
  <si>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</si>
  <si>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</si>
  <si>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</si>
  <si>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</si>
  <si>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</si>
  <si>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</si>
  <si>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</si>
  <si>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</si>
  <si>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</si>
  <si>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</si>
  <si>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</si>
  <si>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</si>
  <si>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</si>
  <si>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</si>
  <si>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</si>
  <si>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</si>
  <si>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</si>
  <si>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</si>
  <si>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</si>
  <si>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</si>
  <si>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</si>
  <si>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</si>
  <si>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</si>
  <si>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</si>
  <si>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</si>
  <si>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</si>
  <si>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</si>
  <si>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</si>
  <si>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</si>
  <si>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</si>
  <si>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</si>
  <si>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</si>
  <si>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</si>
  <si>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</si>
  <si>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</si>
  <si>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</si>
  <si>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</si>
  <si>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</si>
  <si>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</si>
  <si>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</si>
  <si>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</si>
  <si>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</si>
  <si>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</si>
  <si>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</si>
  <si>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</si>
  <si>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</si>
  <si>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</si>
  <si>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</si>
  <si>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</si>
  <si>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</si>
  <si>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</si>
  <si>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</si>
  <si>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</si>
  <si>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</si>
  <si>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</si>
  <si>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</si>
  <si>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</si>
  <si>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</si>
  <si>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</si>
  <si>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</si>
  <si>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</si>
  <si>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</si>
  <si>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</si>
  <si>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</si>
  <si>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</si>
  <si>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</si>
  <si>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</si>
  <si>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</si>
  <si>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</si>
  <si>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</si>
  <si>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</si>
  <si>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</si>
  <si>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</si>
  <si>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</si>
  <si>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</si>
  <si>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</si>
  <si>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</si>
  <si>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</si>
  <si>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</si>
  <si>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</si>
  <si>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</si>
  <si>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</si>
  <si>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</si>
  <si>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</si>
  <si>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</si>
  <si>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</si>
  <si>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</si>
  <si>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</si>
  <si>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</si>
  <si>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</si>
  <si>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</si>
  <si>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</si>
  <si>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</si>
  <si>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</si>
  <si>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</si>
  <si>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</si>
  <si>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</si>
  <si>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</si>
  <si>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</si>
  <si>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</si>
  <si>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</si>
  <si>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</si>
  <si>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</si>
  <si>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</si>
  <si>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</si>
  <si>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</si>
  <si>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</si>
  <si>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</si>
  <si>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</si>
  <si>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</si>
  <si>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</si>
  <si>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</si>
  <si>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</si>
  <si>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</si>
  <si>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</si>
  <si>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</si>
  <si>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</si>
  <si>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</si>
  <si>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</si>
  <si>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</si>
  <si>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</si>
  <si>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</si>
  <si>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</si>
  <si>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</si>
  <si>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</si>
  <si>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</si>
  <si>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</si>
  <si>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</si>
  <si>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</si>
  <si>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</si>
  <si>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</si>
  <si>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</si>
  <si>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</si>
  <si>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</si>
  <si>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</si>
  <si>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</si>
  <si>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</si>
  <si>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</si>
  <si>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</si>
  <si>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</si>
  <si>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</si>
  <si>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</si>
  <si>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</si>
  <si>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</si>
  <si>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</si>
  <si>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</si>
  <si>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</si>
  <si>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</si>
  <si>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</si>
  <si>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</si>
  <si>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</si>
  <si>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</si>
  <si>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</si>
  <si>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</si>
  <si>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</si>
  <si>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</si>
  <si>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</si>
  <si>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</si>
  <si>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</si>
  <si>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</si>
  <si>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</si>
  <si>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</si>
  <si>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</si>
  <si>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</si>
  <si>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</si>
  <si>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</si>
  <si>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</si>
  <si>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</si>
  <si>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</si>
  <si>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</si>
  <si>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</si>
  <si>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</si>
  <si>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</si>
  <si>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</si>
  <si>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</si>
  <si>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</si>
  <si>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</si>
  <si>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</si>
  <si>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</si>
  <si>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</si>
  <si>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</si>
  <si>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</si>
  <si>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</si>
  <si>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</si>
  <si>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</si>
  <si>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</si>
  <si>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</si>
  <si>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</si>
  <si>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</si>
  <si>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</si>
  <si>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</si>
  <si>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</si>
  <si>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</si>
  <si>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</si>
  <si>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</si>
  <si>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</si>
  <si>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</si>
  <si>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</si>
  <si>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</si>
  <si>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</si>
  <si>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</si>
  <si>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</si>
  <si>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</si>
  <si>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</si>
  <si>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</si>
  <si>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</si>
  <si>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</si>
  <si>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</si>
  <si>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</si>
  <si>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</si>
  <si>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</si>
  <si>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</si>
  <si>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</si>
  <si>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</si>
  <si>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</si>
  <si>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</si>
  <si>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</si>
  <si>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</si>
  <si>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</si>
  <si>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</si>
  <si>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</si>
  <si>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</si>
  <si>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</si>
  <si>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</si>
  <si>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</si>
  <si>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</si>
  <si>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</si>
  <si>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</si>
  <si>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</si>
  <si>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</si>
  <si>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</si>
  <si>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</si>
  <si>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</si>
  <si>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</si>
  <si>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</si>
  <si>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</si>
  <si>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</si>
  <si>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</si>
  <si>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</si>
  <si>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</si>
  <si>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</si>
  <si>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</si>
  <si>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</si>
  <si>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</si>
  <si>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</si>
  <si>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</si>
  <si>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</si>
  <si>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</si>
  <si>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</si>
  <si>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</si>
  <si>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</si>
  <si>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</si>
  <si>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</si>
  <si>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</si>
  <si>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</si>
  <si>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</si>
  <si>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</si>
  <si>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</si>
  <si>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</si>
  <si>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</si>
  <si>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</si>
  <si>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</si>
  <si>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</si>
  <si>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</si>
  <si>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</si>
  <si>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</si>
  <si>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</si>
  <si>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</si>
  <si>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</si>
  <si>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</si>
  <si>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</si>
  <si>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</si>
  <si>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</si>
  <si>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</si>
  <si>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</si>
  <si>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</si>
  <si>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</si>
  <si>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</si>
  <si>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</si>
  <si>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</si>
  <si>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</si>
  <si>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</si>
  <si>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</si>
  <si>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</si>
  <si>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</si>
  <si>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</si>
  <si>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</si>
  <si>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</si>
  <si>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</si>
  <si>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</si>
  <si>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</si>
  <si>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</si>
  <si>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</si>
  <si>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</si>
  <si>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</si>
  <si>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</si>
  <si>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</si>
  <si>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</si>
  <si>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</si>
  <si>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</si>
  <si>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</si>
  <si>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</si>
  <si>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</si>
  <si>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</si>
  <si>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</si>
  <si>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</si>
  <si>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</si>
  <si>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</si>
  <si>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</si>
  <si>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</si>
  <si>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</si>
  <si>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</si>
  <si>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</si>
  <si>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</si>
  <si>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</si>
  <si>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</si>
  <si>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</si>
  <si>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</si>
  <si>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</si>
  <si>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</si>
  <si>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</si>
  <si>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</si>
  <si>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</si>
  <si>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</si>
  <si>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</si>
  <si>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</si>
  <si>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</si>
  <si>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</si>
  <si>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</si>
  <si>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</si>
  <si>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</si>
  <si>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</si>
  <si>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</si>
  <si>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</si>
  <si>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</si>
  <si>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</si>
  <si>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</si>
  <si>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</si>
  <si>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</si>
  <si>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</si>
  <si>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</si>
  <si>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</si>
  <si>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</si>
  <si>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</si>
  <si>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</si>
  <si>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</si>
  <si>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</si>
  <si>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</si>
  <si>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</si>
  <si>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</si>
  <si>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</si>
  <si>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</si>
  <si>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</si>
  <si>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</si>
  <si>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</si>
  <si>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</si>
  <si>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</si>
  <si>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</si>
  <si>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</si>
  <si>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</si>
  <si>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</si>
  <si>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</si>
  <si>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</si>
  <si>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</si>
  <si>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</si>
  <si>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</si>
  <si>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</si>
  <si>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</si>
  <si>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</si>
  <si>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</si>
  <si>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</si>
  <si>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</si>
  <si>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</si>
  <si>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</si>
  <si>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</si>
  <si>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</si>
  <si>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</si>
  <si>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</si>
  <si>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</si>
  <si>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</si>
  <si>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</si>
  <si>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</si>
  <si>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</si>
  <si>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</si>
  <si>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</si>
  <si>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</si>
  <si>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</si>
  <si>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</si>
  <si>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</si>
  <si>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</si>
  <si>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</si>
  <si>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</si>
  <si>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</si>
  <si>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</si>
  <si>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</si>
  <si>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</si>
  <si>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</si>
  <si>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</si>
  <si>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</si>
  <si>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</si>
  <si>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</si>
  <si>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</si>
  <si>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</si>
  <si>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</si>
  <si>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</si>
  <si>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</si>
  <si>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</si>
  <si>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</si>
  <si>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</si>
  <si>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</si>
  <si>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</si>
  <si>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</si>
  <si>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</si>
  <si>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</si>
  <si>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</si>
  <si>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</si>
  <si>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</si>
  <si>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</si>
  <si>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</si>
  <si>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</si>
  <si>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</si>
  <si>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</si>
  <si>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</si>
  <si>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</si>
  <si>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</si>
  <si>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</si>
  <si>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</si>
  <si>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</si>
  <si>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</si>
  <si>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</si>
  <si>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</si>
  <si>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</si>
  <si>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</si>
  <si>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</si>
  <si>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</si>
  <si>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</si>
  <si>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</si>
  <si>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</si>
  <si>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</si>
  <si>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</si>
  <si>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</si>
  <si>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</si>
  <si>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</si>
  <si>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</si>
  <si>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</si>
  <si>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</si>
  <si>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</si>
  <si>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</si>
  <si>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</si>
  <si>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</si>
  <si>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</si>
  <si>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</si>
  <si>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</si>
  <si>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</si>
  <si>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</si>
  <si>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</si>
  <si>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</si>
  <si>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</si>
  <si>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</si>
  <si>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</si>
  <si>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</si>
  <si>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</si>
  <si>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</si>
  <si>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</si>
  <si>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</si>
  <si>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</si>
  <si>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</si>
  <si>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</si>
  <si>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</si>
  <si>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</si>
  <si>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</si>
  <si>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</si>
  <si>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</si>
  <si>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</si>
  <si>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</si>
  <si>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</si>
  <si>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</si>
  <si>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</si>
  <si>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</si>
  <si>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</si>
  <si>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</si>
  <si>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</si>
  <si>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</si>
  <si>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</si>
  <si>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</si>
  <si>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</si>
  <si>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</si>
  <si>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</si>
  <si>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</si>
  <si>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</si>
  <si>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</si>
  <si>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</si>
  <si>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</si>
  <si>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</si>
  <si>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</si>
  <si>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</si>
  <si>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</si>
  <si>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</si>
  <si>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</si>
  <si>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</si>
  <si>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</si>
  <si>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</si>
  <si>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</si>
  <si>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</si>
  <si>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</si>
  <si>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</si>
  <si>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</si>
  <si>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</si>
  <si>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</si>
  <si>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</si>
  <si>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</si>
  <si>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</si>
  <si>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</si>
  <si>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</si>
  <si>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</si>
  <si>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</si>
  <si>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</si>
  <si>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</si>
  <si>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</si>
  <si>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</si>
  <si>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</si>
  <si>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</si>
  <si>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</si>
  <si>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</si>
  <si>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</si>
  <si>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</si>
  <si>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</si>
  <si>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</si>
  <si>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</si>
  <si>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</si>
  <si>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</si>
  <si>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</si>
  <si>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</si>
  <si>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</si>
  <si>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</si>
  <si>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</si>
  <si>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</si>
  <si>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</si>
  <si>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</si>
  <si>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</si>
  <si>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</si>
  <si>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</si>
  <si>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</si>
  <si>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</si>
  <si>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</si>
  <si>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</si>
  <si>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</si>
  <si>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</si>
  <si>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</si>
  <si>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</si>
  <si>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</si>
  <si>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</si>
  <si>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</si>
  <si>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</si>
  <si>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</si>
  <si>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</si>
  <si>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</si>
  <si>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</si>
  <si>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</si>
  <si>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</si>
  <si>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</si>
  <si>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</si>
  <si>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</si>
  <si>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</si>
  <si>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</si>
  <si>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</si>
  <si>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</si>
  <si>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</si>
  <si>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</si>
  <si>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</si>
  <si>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</si>
  <si>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</si>
  <si>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</si>
  <si>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</si>
  <si>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</si>
  <si>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</si>
  <si>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</si>
  <si>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</si>
  <si>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</si>
  <si>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</si>
  <si>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</si>
  <si>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</si>
  <si>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</si>
  <si>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</si>
  <si>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</si>
  <si>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</si>
  <si>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</si>
  <si>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</si>
  <si>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</si>
  <si>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</si>
  <si>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</si>
  <si>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</si>
  <si>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</si>
  <si>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</si>
  <si>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</si>
  <si>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</si>
  <si>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</si>
  <si>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</si>
  <si>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</si>
  <si>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</si>
  <si>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</si>
  <si>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</si>
  <si>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</si>
  <si>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</si>
  <si>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</si>
  <si>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</si>
  <si>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</si>
  <si>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</si>
  <si>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</si>
  <si>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</si>
  <si>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</si>
  <si>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</si>
  <si>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</si>
  <si>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</si>
  <si>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</si>
  <si>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</si>
  <si>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</si>
  <si>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</si>
  <si>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</si>
  <si>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</si>
  <si>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</si>
  <si>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</si>
  <si>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</si>
  <si>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</si>
  <si>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</si>
  <si>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</si>
  <si>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</si>
  <si>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</si>
  <si>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</si>
  <si>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</si>
  <si>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</si>
  <si>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</si>
  <si>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</si>
  <si>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</si>
  <si>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</si>
  <si>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</si>
  <si>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</si>
  <si>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</si>
  <si>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</si>
  <si>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</si>
  <si>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</si>
  <si>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</si>
  <si>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</si>
  <si>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</si>
  <si>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</si>
  <si>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</si>
  <si>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</si>
  <si>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</si>
  <si>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</si>
  <si>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</si>
  <si>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</si>
  <si>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</si>
  <si>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</si>
  <si>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</si>
  <si>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</si>
  <si>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</si>
  <si>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</si>
  <si>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</si>
  <si>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</si>
  <si>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</si>
  <si>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</si>
  <si>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</si>
  <si>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</si>
  <si>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</si>
  <si>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</si>
  <si>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</si>
  <si>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</si>
  <si>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</si>
  <si>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</si>
  <si>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</si>
  <si>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</si>
  <si>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</si>
  <si>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</si>
  <si>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</si>
  <si>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</si>
  <si>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</si>
  <si>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</si>
  <si>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</si>
  <si>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</si>
  <si>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</si>
  <si>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</si>
  <si>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</si>
  <si>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</si>
  <si>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</si>
  <si>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</si>
  <si>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</si>
  <si>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</si>
  <si>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</si>
  <si>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</si>
  <si>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</si>
  <si>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</si>
  <si>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</si>
  <si>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</si>
  <si>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</si>
  <si>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</si>
  <si>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</si>
  <si>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</si>
  <si>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</si>
  <si>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</si>
  <si>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</si>
  <si>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</si>
  <si>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</si>
  <si>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</si>
  <si>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</si>
  <si>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</si>
  <si>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</si>
  <si>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</si>
  <si>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</si>
  <si>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</si>
  <si>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</si>
  <si>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</si>
  <si>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</si>
  <si>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</si>
  <si>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</si>
  <si>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</si>
  <si>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</si>
  <si>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</si>
  <si>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</si>
  <si>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</si>
  <si>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</si>
  <si>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</si>
  <si>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</si>
  <si>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</si>
  <si>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</si>
  <si>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</si>
  <si>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</si>
  <si>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</si>
  <si>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</si>
  <si>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</si>
  <si>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</si>
  <si>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</si>
  <si>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</si>
  <si>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</si>
  <si>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</si>
  <si>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</si>
  <si>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</si>
  <si>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</si>
  <si>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</si>
  <si>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</si>
  <si>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</si>
  <si>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</si>
  <si>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</si>
  <si>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</si>
  <si>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</si>
  <si>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</si>
  <si>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</si>
  <si>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</si>
  <si>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</si>
  <si>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</si>
  <si>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</si>
  <si>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</si>
  <si>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</si>
  <si>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</si>
  <si>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</si>
  <si>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</si>
  <si>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</si>
  <si>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</si>
  <si>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</si>
  <si>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</si>
  <si>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</si>
  <si>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</si>
  <si>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</si>
  <si>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</si>
  <si>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</si>
  <si>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</si>
  <si>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</si>
  <si>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</si>
  <si>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</si>
  <si>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</si>
  <si>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</si>
  <si>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</si>
  <si>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</si>
  <si>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</si>
  <si>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</si>
  <si>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</si>
  <si>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</si>
  <si>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</si>
  <si>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</si>
  <si>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</si>
  <si>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</si>
  <si>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</si>
  <si>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</si>
  <si>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</si>
  <si>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</si>
  <si>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</si>
  <si>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</si>
  <si>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</si>
  <si>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</si>
  <si>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</si>
  <si>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</si>
  <si>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</si>
  <si>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</si>
  <si>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</si>
  <si>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</si>
  <si>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</si>
  <si>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</si>
  <si>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</si>
  <si>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</si>
  <si>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</si>
  <si>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</si>
  <si>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</si>
  <si>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</si>
  <si>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</si>
  <si>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</si>
  <si>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</si>
  <si>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</si>
  <si>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</si>
  <si>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</si>
  <si>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</si>
  <si>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</si>
  <si>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</si>
  <si>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</si>
  <si>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</si>
  <si>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</si>
  <si>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</si>
  <si>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</si>
  <si>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</si>
  <si>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</si>
  <si>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</si>
  <si>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</si>
  <si>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</si>
  <si>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</si>
  <si>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</si>
  <si>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</si>
  <si>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</si>
  <si>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</si>
  <si>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</si>
  <si>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</si>
  <si>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</si>
  <si>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</si>
  <si>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</si>
  <si>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</si>
  <si>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</si>
  <si>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</si>
  <si>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</si>
  <si>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</si>
  <si>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</si>
  <si>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</si>
  <si>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</si>
  <si>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</si>
  <si>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</si>
  <si>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</si>
  <si>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</si>
  <si>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</si>
  <si>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</si>
  <si>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</si>
  <si>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</si>
  <si>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</si>
  <si>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</si>
  <si>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</si>
  <si>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</si>
  <si>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</si>
  <si>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</si>
  <si>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</si>
  <si>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</si>
  <si>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</si>
  <si>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</si>
  <si>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</si>
  <si>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</si>
  <si>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</si>
  <si>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</si>
  <si>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</si>
  <si>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</si>
  <si>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</si>
  <si>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</si>
  <si>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</si>
  <si>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</si>
  <si>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</si>
  <si>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</si>
  <si>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</si>
  <si>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</si>
  <si>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</si>
  <si>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</si>
  <si>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</si>
  <si>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</si>
  <si>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</si>
  <si>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</si>
  <si>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</si>
  <si>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</si>
  <si>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</si>
  <si>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</si>
  <si>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</si>
  <si>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</si>
  <si>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</si>
  <si>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</si>
  <si>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</si>
  <si>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</si>
  <si>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</si>
  <si>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</si>
  <si>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</si>
  <si>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</si>
  <si>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</si>
  <si>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</si>
  <si>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</si>
  <si>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</si>
  <si>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</si>
  <si>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</si>
  <si>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</si>
  <si>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</si>
  <si>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</si>
  <si>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</si>
  <si>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</si>
  <si>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</si>
  <si>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</si>
  <si>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</si>
  <si>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</si>
  <si>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</si>
  <si>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</si>
  <si>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</si>
  <si>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</si>
  <si>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</si>
  <si>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</si>
  <si>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</si>
  <si>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</si>
  <si>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</si>
  <si>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</si>
  <si>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</si>
  <si>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</si>
  <si>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</si>
  <si>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</si>
  <si>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</si>
  <si>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</si>
  <si>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</si>
  <si>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</si>
  <si>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</si>
  <si>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</si>
  <si>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</si>
  <si>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</si>
  <si>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</si>
  <si>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</si>
  <si>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</si>
  <si>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</si>
  <si>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</si>
  <si>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</si>
  <si>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</si>
  <si>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</si>
  <si>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</si>
  <si>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</si>
  <si>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</si>
  <si>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</si>
  <si>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</si>
  <si>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</si>
  <si>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</si>
  <si>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</si>
  <si>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</si>
  <si>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</si>
  <si>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</si>
  <si>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</si>
  <si>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</si>
  <si>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</si>
  <si>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</si>
  <si>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</si>
  <si>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</si>
  <si>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</si>
  <si>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</si>
  <si>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</si>
  <si>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</si>
  <si>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</si>
  <si>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</si>
  <si>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</si>
  <si>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</si>
  <si>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</si>
  <si>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</si>
  <si>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</si>
  <si>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</si>
  <si>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</si>
  <si>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</si>
  <si>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</si>
  <si>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</si>
  <si>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</si>
  <si>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</si>
  <si>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</si>
  <si>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</si>
  <si>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</si>
  <si>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</si>
  <si>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</si>
  <si>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</si>
  <si>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</si>
  <si>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</si>
  <si>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</si>
  <si>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</si>
  <si>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</si>
  <si>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</si>
  <si>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</si>
  <si>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</si>
  <si>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</si>
  <si>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</si>
  <si>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</si>
  <si>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</si>
  <si>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</si>
  <si>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</si>
  <si>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</si>
  <si>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</si>
  <si>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</si>
  <si>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</si>
  <si>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</si>
  <si>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</si>
  <si>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</si>
  <si>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</si>
  <si>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</si>
  <si>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</si>
  <si>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</si>
  <si>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</si>
  <si>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</si>
  <si>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</si>
  <si>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</si>
  <si>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</si>
  <si>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</si>
  <si>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</si>
  <si>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</si>
  <si>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</si>
  <si>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</si>
  <si>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</si>
  <si>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</si>
  <si>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</si>
  <si>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</si>
  <si>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</si>
  <si>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</si>
  <si>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</si>
  <si>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</si>
  <si>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</si>
  <si>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</si>
  <si>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</si>
  <si>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</si>
  <si>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</si>
  <si>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</si>
  <si>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</si>
  <si>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</si>
  <si>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</si>
  <si>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</si>
  <si>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</si>
  <si>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</si>
  <si>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</si>
  <si>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</si>
  <si>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</si>
  <si>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</si>
  <si>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</si>
  <si>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</si>
  <si>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</si>
  <si>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</si>
  <si>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</si>
  <si>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</si>
  <si>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</si>
  <si>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</si>
  <si>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</si>
  <si>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</si>
  <si>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</si>
  <si>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</si>
  <si>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</si>
  <si>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</si>
  <si>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</si>
  <si>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</si>
  <si>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</si>
  <si>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</si>
  <si>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</si>
  <si>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</si>
  <si>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</si>
  <si>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</si>
  <si>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</si>
  <si>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</si>
  <si>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</si>
  <si>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</si>
  <si>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</si>
  <si>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</si>
  <si>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</si>
  <si>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</si>
  <si>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</si>
  <si>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</si>
  <si>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</si>
  <si>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</si>
  <si>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</si>
  <si>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</si>
  <si>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</si>
  <si>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</si>
  <si>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</si>
  <si>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</si>
  <si>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</si>
  <si>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</si>
  <si>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</si>
  <si>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</si>
  <si>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</si>
  <si>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</si>
  <si>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</si>
  <si>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</si>
  <si>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</si>
  <si>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</si>
  <si>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</si>
  <si>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</si>
  <si>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</si>
  <si>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</si>
  <si>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</si>
  <si>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</si>
  <si>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</si>
  <si>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</si>
  <si>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</si>
  <si>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</si>
  <si>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</si>
  <si>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</si>
  <si>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</si>
  <si>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</si>
  <si>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</si>
  <si>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</si>
  <si>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</si>
  <si>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</si>
  <si>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</si>
  <si>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</si>
  <si>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</si>
  <si>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</si>
  <si>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</si>
  <si>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</si>
  <si>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</si>
  <si>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</si>
  <si>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</si>
  <si>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</si>
  <si>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</si>
  <si>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</si>
  <si>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</si>
  <si>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</si>
  <si>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</si>
  <si>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</si>
  <si>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</si>
  <si>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</si>
  <si>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</si>
  <si>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</si>
  <si>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</si>
  <si>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</si>
  <si>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</si>
  <si>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</si>
  <si>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</si>
  <si>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</si>
  <si>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</si>
  <si>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</si>
  <si>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</si>
  <si>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</si>
  <si>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</si>
  <si>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</si>
  <si>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</si>
  <si>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</si>
  <si>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</si>
  <si>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</si>
  <si>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</si>
  <si>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</si>
  <si>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</si>
  <si>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</si>
  <si>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</si>
  <si>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</si>
  <si>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</si>
  <si>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</si>
  <si>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</si>
  <si>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</si>
  <si>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</si>
  <si>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</si>
  <si>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</si>
  <si>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</si>
  <si>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</si>
  <si>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</si>
  <si>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</si>
  <si>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</si>
  <si>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</si>
  <si>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</si>
  <si>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</si>
  <si>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</si>
  <si>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</si>
  <si>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</si>
  <si>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</si>
  <si>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</si>
  <si>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</si>
  <si>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</si>
  <si>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</si>
  <si>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</si>
  <si>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</si>
  <si>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</si>
  <si>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</si>
  <si>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</si>
  <si>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</si>
  <si>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</si>
  <si>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</si>
  <si>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</si>
  <si>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</si>
  <si>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</si>
  <si>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</si>
  <si>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</si>
  <si>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</si>
  <si>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</si>
  <si>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</si>
  <si>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</si>
  <si>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</si>
  <si>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</si>
  <si>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</si>
  <si>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</si>
  <si>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</si>
  <si>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</si>
  <si>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</si>
  <si>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</si>
  <si>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</si>
  <si>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</si>
  <si>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</si>
  <si>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</si>
  <si>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</si>
  <si>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</si>
  <si>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</si>
  <si>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</si>
  <si>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</si>
  <si>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</si>
  <si>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</si>
  <si>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</si>
  <si>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</si>
  <si>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</si>
  <si>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</si>
  <si>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</si>
  <si>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</si>
  <si>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</si>
  <si>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</si>
  <si>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</si>
  <si>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</si>
  <si>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</si>
  <si>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</si>
  <si>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</si>
  <si>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</si>
  <si>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</si>
  <si>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</si>
  <si>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</si>
  <si>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</si>
  <si>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</si>
  <si>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</si>
  <si>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</si>
  <si>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</si>
  <si>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</si>
  <si>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</si>
  <si>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</si>
  <si>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</si>
  <si>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</si>
  <si>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</si>
  <si>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</si>
  <si>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</si>
  <si>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</si>
  <si>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</si>
  <si>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</si>
  <si>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</si>
  <si>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</si>
  <si>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</si>
  <si>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</si>
  <si>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</si>
  <si>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</si>
  <si>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</si>
  <si>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</si>
  <si>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</si>
  <si>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</si>
  <si>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</si>
  <si>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</si>
  <si>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</si>
  <si>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</si>
  <si>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</si>
  <si>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</si>
  <si>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</si>
  <si>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</si>
  <si>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</si>
  <si>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</si>
  <si>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</si>
  <si>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</si>
  <si>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</si>
  <si>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</si>
  <si>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</si>
  <si>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</si>
  <si>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</si>
  <si>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</si>
  <si>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</si>
  <si>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</si>
  <si>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</si>
  <si>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</si>
  <si>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</si>
  <si>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</si>
  <si>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</si>
  <si>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</si>
  <si>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</si>
  <si>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</si>
  <si>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</si>
  <si>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</si>
  <si>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</si>
  <si>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</si>
  <si>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</si>
  <si>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</si>
  <si>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</si>
  <si>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</si>
  <si>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</si>
  <si>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</si>
  <si>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</si>
  <si>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</si>
  <si>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</si>
  <si>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</si>
  <si>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</si>
  <si>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</si>
  <si>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</si>
  <si>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</si>
  <si>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</si>
  <si>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</si>
  <si>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</si>
  <si>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</si>
  <si>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</si>
  <si>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</si>
  <si>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</si>
  <si>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</si>
  <si>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</si>
  <si>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</si>
  <si>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</si>
  <si>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</si>
  <si>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</si>
  <si>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</si>
  <si>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</si>
  <si>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</si>
  <si>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</si>
  <si>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</si>
  <si>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</si>
  <si>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</si>
  <si>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</si>
  <si>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</si>
  <si>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</si>
  <si>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</si>
  <si>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</si>
  <si>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</si>
  <si>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</si>
  <si>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</si>
  <si>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</si>
  <si>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</si>
  <si>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</si>
  <si>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</si>
  <si>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</si>
  <si>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</si>
  <si>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</si>
  <si>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</si>
  <si>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</si>
  <si>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</si>
  <si>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</si>
  <si>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</si>
  <si>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</si>
  <si>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</si>
  <si>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</si>
  <si>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</si>
  <si>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</si>
  <si>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</si>
  <si>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</si>
  <si>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</si>
  <si>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</si>
  <si>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</si>
  <si>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</si>
  <si>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</si>
  <si>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</si>
  <si>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</si>
  <si>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</si>
  <si>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</si>
  <si>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</si>
  <si>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</si>
  <si>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</si>
  <si>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</si>
  <si>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</si>
  <si>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</si>
  <si>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</si>
  <si>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</si>
  <si>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</si>
  <si>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</si>
  <si>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</si>
  <si>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</si>
  <si>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</si>
  <si>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</si>
  <si>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</si>
  <si>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</si>
  <si>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</si>
  <si>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</si>
  <si>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</si>
  <si>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</si>
  <si>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</si>
  <si>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</si>
  <si>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</si>
  <si>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</si>
  <si>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</si>
  <si>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</si>
  <si>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</si>
  <si>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</si>
  <si>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</si>
  <si>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</si>
  <si>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</si>
  <si>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</si>
  <si>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</si>
  <si>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</si>
  <si>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</si>
  <si>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</si>
  <si>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</si>
  <si>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</si>
  <si>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</si>
  <si>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</si>
  <si>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</si>
  <si>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</si>
  <si>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</si>
  <si>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</si>
  <si>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</si>
  <si>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</si>
  <si>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</si>
  <si>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</si>
  <si>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</si>
  <si>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</si>
  <si>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</si>
  <si>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</si>
  <si>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</si>
  <si>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</si>
  <si>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</si>
  <si>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</si>
  <si>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</si>
  <si>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</si>
  <si>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</si>
  <si>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</si>
  <si>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</si>
  <si>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</si>
  <si>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</si>
  <si>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</si>
  <si>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</si>
  <si>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</si>
  <si>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</si>
  <si>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</si>
  <si>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</si>
  <si>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</si>
  <si>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</si>
  <si>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</si>
  <si>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</si>
  <si>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</si>
  <si>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</si>
  <si>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</si>
  <si>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</si>
  <si>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</si>
  <si>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</si>
  <si>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</si>
  <si>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</si>
  <si>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</si>
  <si>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</si>
  <si>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</si>
  <si>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</si>
  <si>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</si>
  <si>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</si>
  <si>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</si>
  <si>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</si>
  <si>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</si>
  <si>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</si>
  <si>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</si>
  <si>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</si>
  <si>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</si>
  <si>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</si>
  <si>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</si>
  <si>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</si>
  <si>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</si>
  <si>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</si>
  <si>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</si>
  <si>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</si>
  <si>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</si>
  <si>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</si>
  <si>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</si>
  <si>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</si>
  <si>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</si>
  <si>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</si>
  <si>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</si>
  <si>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</si>
  <si>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</si>
  <si>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</si>
  <si>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</si>
  <si>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</si>
  <si>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</si>
  <si>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</si>
  <si>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</si>
  <si>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</si>
  <si>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</si>
  <si>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</si>
  <si>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</si>
  <si>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</si>
  <si>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</si>
  <si>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</si>
  <si>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</si>
  <si>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</si>
  <si>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</si>
  <si>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</si>
  <si>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</si>
  <si>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</si>
  <si>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</si>
  <si>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</si>
  <si>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</si>
  <si>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</si>
  <si>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</si>
  <si>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</si>
  <si>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</si>
  <si>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</si>
  <si>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</si>
  <si>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</si>
  <si>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</si>
  <si>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</si>
  <si>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</si>
  <si>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</si>
  <si>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</si>
  <si>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</si>
  <si>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</si>
  <si>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</si>
  <si>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</si>
  <si>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</si>
  <si>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</si>
  <si>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</si>
  <si>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</si>
  <si>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</si>
  <si>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</si>
  <si>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</si>
  <si>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</si>
  <si>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</si>
  <si>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</si>
  <si>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</si>
  <si>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</si>
  <si>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</si>
  <si>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</si>
  <si>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</si>
  <si>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</si>
  <si>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</si>
  <si>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</si>
  <si>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</si>
  <si>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</si>
  <si>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</si>
  <si>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</si>
  <si>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</si>
  <si>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</si>
  <si>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</si>
  <si>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</si>
  <si>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</si>
  <si>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</si>
  <si>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</si>
  <si>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</si>
  <si>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</si>
  <si>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</si>
  <si>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</si>
  <si>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</si>
  <si>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</si>
  <si>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</si>
  <si>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</si>
  <si>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</si>
  <si>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</si>
  <si>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</si>
  <si>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</si>
  <si>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</si>
  <si>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</si>
  <si>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</si>
  <si>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</si>
  <si>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</si>
  <si>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</si>
  <si>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</si>
  <si>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</si>
  <si>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</si>
  <si>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</si>
  <si>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</si>
  <si>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</si>
  <si>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</si>
  <si>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</si>
  <si>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</si>
  <si>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</si>
  <si>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</si>
  <si>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</si>
  <si>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</si>
  <si>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</si>
  <si>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</si>
  <si>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</si>
  <si>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</si>
  <si>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</si>
  <si>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</si>
  <si>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</si>
  <si>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</si>
  <si>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</si>
  <si>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</si>
  <si>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</si>
  <si>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</si>
  <si>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</si>
  <si>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</si>
  <si>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</si>
  <si>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</si>
  <si>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</si>
  <si>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</si>
  <si>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</si>
  <si>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</si>
  <si>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</si>
  <si>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</si>
  <si>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</si>
  <si>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</si>
  <si>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</si>
  <si>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</si>
  <si>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</si>
  <si>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</si>
  <si>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</si>
  <si>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</si>
  <si>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</si>
  <si>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</si>
  <si>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</si>
  <si>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</si>
  <si>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</si>
  <si>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</si>
  <si>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</si>
  <si>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</si>
  <si>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</si>
  <si>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</si>
  <si>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</si>
  <si>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</si>
  <si>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</si>
  <si>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</si>
  <si>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</si>
  <si>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</si>
  <si>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</si>
  <si>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</si>
  <si>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</si>
  <si>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</si>
  <si>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</si>
  <si>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</si>
  <si>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</si>
  <si>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</si>
  <si>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</si>
  <si>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</si>
  <si>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</si>
  <si>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</si>
  <si>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</si>
  <si>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</si>
  <si>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</si>
  <si>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</si>
  <si>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</si>
  <si>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</si>
  <si>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</si>
  <si>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</si>
  <si>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</si>
  <si>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</si>
  <si>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</si>
  <si>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</si>
  <si>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</si>
  <si>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</si>
  <si>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</si>
  <si>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</si>
  <si>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</si>
  <si>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</si>
  <si>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</si>
  <si>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</si>
  <si>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</si>
  <si>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</si>
  <si>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</si>
  <si>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</si>
  <si>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</si>
  <si>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</si>
  <si>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</si>
  <si>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</si>
  <si>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</si>
  <si>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</si>
  <si>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</si>
  <si>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</si>
  <si>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</si>
  <si>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</si>
  <si>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</si>
  <si>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</si>
  <si>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</si>
  <si>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</si>
  <si>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</si>
  <si>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</si>
  <si>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</si>
  <si>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</si>
  <si>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</si>
  <si>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</si>
  <si>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</si>
  <si>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</si>
  <si>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</si>
  <si>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</si>
  <si>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</si>
  <si>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</si>
  <si>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</si>
  <si>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</si>
  <si>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</si>
  <si>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</si>
  <si>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</si>
  <si>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</si>
  <si>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</si>
  <si>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</si>
  <si>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</si>
  <si>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</si>
  <si>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</si>
  <si>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</si>
  <si>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</si>
  <si>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</si>
  <si>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</si>
  <si>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</si>
  <si>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</si>
  <si>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</si>
  <si>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</si>
  <si>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</si>
  <si>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</si>
  <si>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</si>
  <si>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</si>
  <si>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</si>
  <si>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</si>
  <si>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</si>
  <si>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</si>
  <si>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</si>
  <si>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</si>
  <si>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</si>
  <si>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</si>
  <si>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</si>
  <si>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</si>
  <si>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</si>
  <si>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</si>
  <si>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</si>
  <si>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</si>
  <si>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</si>
  <si>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</si>
  <si>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</si>
  <si>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</si>
  <si>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</si>
  <si>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</si>
  <si>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</si>
  <si>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</si>
  <si>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</si>
  <si>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</si>
  <si>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</si>
  <si>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</si>
  <si>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</si>
  <si>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</si>
  <si>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</si>
  <si>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</si>
  <si>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</si>
  <si>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</si>
  <si>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</si>
  <si>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</si>
  <si>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</si>
  <si>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</si>
  <si>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</si>
  <si>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</si>
  <si>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</si>
  <si>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</si>
  <si>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</si>
  <si>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</si>
  <si>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</si>
  <si>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</si>
  <si>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</si>
  <si>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</si>
  <si>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</si>
  <si>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</si>
  <si>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</si>
  <si>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</si>
  <si>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</si>
  <si>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</si>
  <si>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</si>
  <si>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</si>
  <si>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</si>
  <si>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</si>
  <si>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</si>
  <si>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</si>
  <si>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</si>
  <si>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</si>
  <si>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</si>
  <si>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</si>
  <si>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</si>
  <si>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</si>
  <si>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</si>
  <si>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</si>
  <si>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</si>
  <si>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</si>
  <si>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</si>
  <si>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</si>
  <si>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</si>
  <si>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</si>
  <si>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</si>
  <si>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</si>
  <si>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</si>
  <si>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</si>
  <si>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</si>
  <si>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</si>
  <si>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</si>
  <si>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</si>
  <si>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</si>
  <si>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</si>
  <si>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</si>
  <si>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</si>
  <si>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</si>
  <si>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</si>
  <si>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</si>
  <si>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</si>
  <si>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</si>
  <si>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</si>
  <si>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</si>
  <si>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</si>
  <si>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</si>
  <si>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</si>
  <si>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</si>
  <si>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</si>
  <si>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</si>
  <si>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</si>
  <si>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</si>
  <si>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</si>
  <si>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</si>
  <si>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</si>
  <si>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</si>
  <si>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</si>
  <si>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</si>
  <si>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</si>
  <si>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</si>
  <si>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</si>
  <si>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</si>
  <si>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</si>
  <si>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</si>
  <si>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</si>
  <si>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</si>
  <si>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</si>
  <si>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</si>
  <si>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</si>
  <si>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</si>
  <si>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</si>
  <si>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</si>
  <si>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</si>
  <si>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</si>
  <si>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</si>
  <si>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</si>
  <si>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</si>
  <si>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</si>
  <si>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</si>
  <si>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</si>
  <si>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</si>
  <si>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</si>
  <si>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</si>
  <si>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</si>
  <si>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</si>
  <si>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</si>
  <si>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</si>
  <si>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</si>
  <si>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</si>
  <si>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</si>
  <si>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</si>
  <si>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</si>
  <si>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</si>
  <si>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</si>
  <si>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</si>
  <si>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</si>
  <si>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</si>
  <si>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</si>
  <si>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</si>
  <si>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</si>
  <si>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</si>
  <si>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</si>
  <si>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</si>
  <si>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</si>
  <si>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</si>
  <si>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</si>
  <si>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</si>
  <si>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</si>
  <si>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</si>
  <si>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</si>
  <si>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</si>
  <si>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</si>
  <si>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</si>
  <si>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</si>
  <si>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</si>
  <si>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</si>
  <si>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</si>
  <si>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</si>
  <si>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</si>
  <si>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</si>
  <si>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</si>
  <si>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</si>
  <si>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</si>
  <si>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</si>
  <si>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</si>
  <si>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</si>
  <si>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</si>
  <si>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</si>
  <si>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</si>
  <si>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</si>
  <si>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</si>
  <si>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</si>
  <si>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</si>
  <si>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</si>
  <si>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</si>
  <si>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</si>
  <si>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</si>
  <si>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</si>
  <si>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</si>
  <si>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</si>
  <si>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</si>
  <si>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</si>
  <si>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</si>
  <si>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</si>
  <si>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</si>
  <si>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</si>
  <si>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</si>
  <si>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</si>
  <si>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</si>
  <si>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</si>
  <si>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</si>
  <si>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</si>
  <si>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</si>
  <si>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</si>
  <si>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</si>
  <si>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</si>
  <si>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</si>
  <si>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</si>
  <si>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</si>
  <si>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</si>
  <si>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</si>
  <si>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</si>
  <si>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</si>
  <si>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</si>
  <si>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</si>
  <si>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</si>
  <si>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</si>
  <si>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</si>
  <si>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</si>
  <si>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</si>
  <si>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</si>
  <si>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</si>
  <si>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</si>
  <si>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</si>
  <si>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</si>
  <si>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</si>
  <si>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</si>
  <si>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</si>
  <si>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</si>
  <si>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</si>
  <si>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</si>
  <si>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</si>
  <si>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</si>
  <si>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</si>
  <si>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</si>
  <si>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</si>
  <si>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</si>
  <si>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</si>
  <si>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</si>
  <si>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</si>
  <si>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</si>
  <si>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</si>
  <si>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</si>
  <si>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</si>
  <si>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</si>
  <si>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</si>
  <si>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</si>
  <si>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</si>
  <si>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</si>
  <si>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</si>
  <si>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</si>
  <si>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</si>
  <si>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</si>
  <si>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</si>
  <si>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</si>
  <si>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</si>
  <si>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</si>
  <si>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</si>
  <si>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</si>
  <si>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</si>
  <si>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</si>
  <si>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</si>
  <si>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</si>
  <si>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</si>
  <si>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</si>
  <si>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</si>
  <si>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</si>
  <si>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</si>
  <si>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</si>
  <si>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</si>
  <si>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</si>
  <si>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</si>
  <si>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</si>
  <si>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</si>
  <si>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</si>
  <si>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</si>
  <si>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</si>
  <si>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</si>
  <si>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</si>
  <si>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</si>
  <si>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</si>
  <si>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</si>
  <si>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</si>
  <si>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</si>
  <si>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</si>
  <si>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</si>
  <si>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</si>
  <si>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</si>
  <si>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</si>
  <si>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</si>
  <si>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</si>
  <si>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</si>
  <si>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</si>
  <si>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</si>
  <si>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</si>
  <si>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</si>
  <si>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</si>
  <si>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</si>
  <si>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</si>
  <si>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</si>
  <si>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</si>
  <si>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</si>
  <si>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</si>
  <si>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</si>
  <si>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</si>
  <si>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</si>
  <si>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</si>
  <si>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</si>
  <si>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</si>
  <si>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</si>
  <si>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</si>
  <si>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</si>
  <si>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</si>
  <si>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</si>
  <si>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</si>
  <si>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</si>
  <si>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</si>
  <si>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</si>
  <si>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</si>
  <si>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</si>
  <si>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</si>
  <si>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</si>
  <si>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</si>
  <si>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</si>
  <si>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</si>
  <si>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</si>
  <si>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</si>
  <si>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</si>
  <si>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</si>
  <si>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</si>
  <si>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</si>
  <si>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</si>
  <si>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</si>
  <si>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</si>
  <si>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</si>
  <si>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</si>
  <si>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</si>
  <si>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</si>
  <si>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</si>
  <si>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</si>
  <si>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</si>
  <si>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</si>
  <si>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</si>
  <si>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</si>
  <si>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</si>
  <si>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</si>
  <si>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</si>
  <si>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</si>
  <si>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</si>
  <si>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</si>
  <si>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</si>
  <si>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</si>
  <si>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</si>
  <si>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</si>
  <si>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</si>
  <si>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</si>
  <si>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</si>
  <si>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</si>
  <si>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</si>
  <si>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</si>
  <si>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</si>
  <si>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</si>
  <si>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</si>
  <si>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</si>
  <si>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</si>
  <si>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</si>
  <si>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</si>
  <si>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</si>
  <si>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</si>
  <si>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</si>
  <si>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</si>
  <si>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</si>
  <si>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</si>
  <si>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</si>
  <si>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</si>
  <si>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</si>
  <si>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</si>
  <si>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</si>
  <si>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</si>
  <si>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</si>
  <si>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</si>
  <si>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</si>
  <si>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</si>
  <si>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</si>
  <si>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</si>
  <si>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</si>
  <si>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</si>
  <si>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</si>
  <si>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</si>
  <si>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</si>
  <si>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</si>
  <si>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</si>
  <si>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</si>
  <si>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</si>
  <si>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</si>
  <si>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</si>
  <si>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</si>
  <si>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</si>
  <si>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</si>
  <si>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</si>
  <si>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</si>
  <si>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</si>
  <si>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</si>
  <si>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</si>
  <si>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</si>
  <si>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</si>
  <si>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</si>
  <si>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</si>
  <si>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</si>
  <si>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</si>
  <si>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</si>
  <si>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</si>
  <si>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</si>
  <si>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</si>
  <si>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</si>
  <si>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</si>
  <si>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</si>
  <si>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</si>
  <si>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</si>
  <si>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</si>
  <si>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</si>
  <si>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</si>
  <si>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</si>
  <si>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</si>
  <si>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</si>
  <si>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</si>
  <si>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</si>
  <si>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</si>
  <si>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</si>
  <si>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</si>
  <si>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</si>
  <si>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</si>
  <si>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</si>
  <si>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</si>
  <si>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</si>
  <si>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</si>
  <si>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</si>
  <si>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</si>
  <si>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</si>
  <si>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</si>
  <si>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</si>
  <si>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</si>
  <si>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</si>
  <si>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</si>
  <si>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</si>
  <si>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</si>
  <si>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</si>
  <si>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</si>
  <si>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</si>
  <si>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</si>
  <si>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</si>
  <si>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</si>
  <si>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</si>
  <si>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</si>
  <si>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</si>
  <si>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</si>
  <si>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</si>
  <si>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</si>
  <si>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</si>
  <si>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</si>
  <si>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</si>
  <si>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</si>
  <si>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</si>
  <si>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</si>
  <si>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</si>
  <si>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</si>
  <si>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</si>
  <si>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</si>
  <si>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</si>
  <si>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</si>
  <si>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</si>
  <si>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</si>
  <si>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</si>
  <si>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</si>
  <si>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</si>
  <si>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</si>
  <si>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</si>
  <si>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</si>
  <si>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</si>
  <si>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</si>
  <si>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</si>
  <si>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</si>
  <si>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</si>
  <si>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</si>
  <si>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</si>
  <si>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</si>
  <si>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</si>
  <si>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</si>
  <si>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</si>
  <si>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</si>
  <si>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</si>
  <si>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</si>
  <si>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</si>
  <si>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</si>
  <si>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</si>
  <si>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</si>
  <si>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</si>
  <si>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</si>
  <si>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</si>
  <si>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</si>
  <si>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</si>
  <si>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</si>
  <si>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</si>
  <si>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</si>
  <si>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</si>
  <si>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</si>
  <si>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</si>
  <si>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</si>
  <si>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</si>
  <si>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</si>
  <si>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</si>
  <si>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</si>
  <si>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</si>
  <si>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</si>
  <si>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</si>
  <si>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</si>
  <si>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</si>
  <si>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</si>
  <si>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</si>
  <si>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</si>
  <si>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</si>
  <si>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</si>
  <si>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</si>
  <si>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</si>
  <si>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</si>
  <si>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</si>
  <si>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</si>
  <si>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</si>
  <si>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</si>
  <si>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</si>
  <si>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</si>
  <si>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</si>
  <si>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</si>
  <si>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</si>
  <si>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</si>
  <si>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</si>
  <si>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</si>
  <si>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</si>
  <si>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</si>
  <si>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</si>
  <si>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</si>
  <si>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</si>
  <si>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</si>
  <si>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</si>
  <si>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</si>
  <si>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</si>
  <si>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</si>
  <si>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</si>
  <si>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</si>
  <si>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</si>
  <si>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</si>
  <si>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</si>
  <si>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</si>
  <si>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</si>
  <si>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</si>
  <si>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</si>
  <si>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</si>
  <si>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</si>
  <si>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</si>
  <si>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</si>
  <si>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</si>
  <si>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</si>
  <si>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</si>
  <si>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</si>
  <si>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</si>
  <si>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</si>
  <si>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</si>
  <si>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</si>
  <si>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</si>
  <si>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</si>
  <si>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</si>
  <si>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</si>
  <si>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</si>
  <si>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</si>
  <si>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</si>
  <si>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</si>
  <si>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</si>
  <si>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</si>
  <si>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</si>
  <si>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</si>
  <si>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</si>
  <si>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</si>
  <si>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</si>
  <si>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</si>
  <si>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</si>
  <si>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</si>
  <si>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</si>
  <si>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</si>
  <si>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</si>
  <si>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</si>
  <si>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</si>
  <si>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</si>
  <si>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</si>
  <si>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</si>
  <si>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</si>
  <si>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</si>
  <si>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</si>
  <si>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</si>
  <si>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</si>
  <si>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</si>
  <si>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</si>
  <si>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</si>
  <si>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</si>
  <si>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</si>
  <si>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</si>
  <si>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</si>
  <si>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</si>
  <si>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</si>
  <si>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</si>
  <si>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</si>
  <si>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</si>
  <si>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</si>
  <si>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</si>
  <si>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</si>
  <si>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</si>
  <si>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</si>
  <si>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</si>
  <si>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</si>
  <si>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</si>
  <si>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</si>
  <si>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</si>
  <si>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</si>
  <si>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</si>
  <si>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</si>
  <si>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</si>
  <si>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</si>
  <si>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</si>
  <si>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</si>
  <si>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</si>
  <si>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</si>
  <si>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</si>
  <si>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</si>
  <si>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</si>
  <si>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</si>
  <si>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</si>
  <si>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</si>
  <si>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</si>
  <si>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</si>
  <si>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</si>
  <si>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</si>
  <si>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</si>
  <si>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</si>
  <si>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</si>
  <si>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</si>
  <si>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</si>
  <si>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</si>
  <si>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</si>
  <si>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</si>
  <si>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</si>
  <si>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</si>
  <si>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</si>
  <si>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</si>
  <si>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</si>
  <si>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</si>
  <si>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</si>
  <si>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</si>
  <si>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</si>
  <si>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</si>
  <si>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</si>
  <si>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</si>
  <si>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</si>
  <si>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</si>
  <si>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</si>
  <si>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</si>
  <si>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</si>
  <si>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</si>
  <si>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</si>
  <si>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</si>
  <si>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</si>
  <si>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</si>
  <si>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</si>
  <si>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</si>
  <si>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</si>
  <si>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</si>
  <si>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</si>
  <si>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</si>
  <si>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</si>
  <si>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</si>
  <si>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</si>
  <si>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</si>
  <si>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</si>
  <si>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</si>
  <si>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</si>
  <si>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</si>
  <si>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</si>
  <si>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</si>
  <si>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</si>
  <si>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</si>
  <si>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</si>
  <si>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</si>
  <si>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</si>
  <si>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</si>
  <si>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</si>
  <si>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</si>
  <si>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</si>
  <si>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</si>
  <si>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</si>
  <si>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</si>
  <si>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</si>
  <si>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</si>
  <si>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</si>
  <si>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</si>
  <si>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</si>
  <si>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</si>
  <si>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</si>
  <si>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</si>
  <si>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</si>
  <si>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</si>
  <si>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</si>
  <si>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</si>
  <si>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</si>
  <si>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</si>
  <si>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</si>
  <si>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</si>
  <si>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</si>
  <si>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</si>
  <si>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</si>
  <si>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</si>
  <si>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</si>
  <si>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</si>
  <si>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</si>
  <si>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</si>
  <si>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</si>
  <si>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</si>
  <si>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</si>
  <si>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</si>
  <si>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</si>
  <si>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</si>
  <si>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</si>
  <si>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</si>
  <si>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</si>
  <si>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</si>
  <si>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</si>
  <si>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</si>
  <si>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</si>
  <si>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</si>
  <si>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</si>
  <si>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</si>
  <si>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</si>
  <si>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</si>
  <si>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</si>
  <si>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</si>
  <si>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</si>
  <si>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</si>
  <si>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</si>
  <si>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</si>
  <si>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</si>
  <si>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</si>
  <si>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</si>
  <si>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</si>
  <si>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</si>
  <si>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</si>
  <si>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</si>
  <si>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</si>
  <si>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</si>
  <si>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</si>
  <si>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</si>
  <si>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</si>
  <si>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</si>
  <si>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</si>
  <si>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</si>
  <si>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</si>
  <si>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</si>
  <si>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</si>
  <si>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</si>
  <si>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</si>
  <si>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</si>
  <si>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</si>
  <si>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</si>
  <si>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</si>
  <si>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</si>
  <si>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</si>
  <si>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</si>
  <si>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</si>
  <si>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</si>
  <si>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</si>
  <si>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</si>
  <si>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</si>
  <si>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</si>
  <si>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</si>
  <si>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</si>
  <si>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</si>
  <si>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</si>
  <si>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</si>
  <si>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</si>
  <si>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</si>
  <si>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</si>
  <si>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</si>
  <si>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</si>
  <si>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</si>
  <si>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</si>
  <si>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</si>
  <si>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</si>
  <si>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</si>
  <si>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</si>
  <si>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</si>
  <si>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</si>
  <si>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</si>
  <si>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</si>
  <si>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</si>
  <si>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</si>
  <si>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</si>
  <si>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</si>
  <si>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</si>
  <si>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</si>
  <si>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</si>
  <si>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</si>
  <si>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</si>
  <si>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</si>
  <si>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</si>
  <si>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</si>
  <si>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</si>
  <si>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</si>
  <si>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</si>
  <si>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</si>
  <si>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</si>
  <si>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</si>
  <si>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</si>
  <si>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</si>
  <si>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</si>
  <si>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</si>
  <si>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</si>
  <si>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</si>
  <si>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</si>
  <si>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</si>
  <si>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</si>
  <si>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</si>
  <si>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</si>
  <si>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</si>
  <si>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</si>
  <si>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</si>
  <si>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</si>
  <si>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</si>
  <si>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</si>
  <si>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</si>
  <si>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</si>
  <si>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</si>
  <si>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</si>
  <si>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</si>
  <si>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</si>
  <si>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</si>
  <si>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</si>
  <si>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</si>
  <si>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</si>
  <si>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</si>
  <si>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</si>
  <si>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</si>
  <si>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</si>
  <si>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</si>
  <si>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</si>
  <si>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</si>
  <si>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</si>
  <si>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</si>
  <si>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</si>
  <si>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</si>
  <si>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</si>
  <si>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</si>
  <si>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</si>
  <si>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</si>
  <si>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</si>
  <si>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</si>
  <si>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</si>
  <si>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</si>
  <si>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</si>
  <si>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</si>
  <si>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</si>
  <si>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</si>
  <si>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</si>
  <si>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</si>
  <si>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</si>
  <si>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</si>
  <si>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</si>
  <si>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</si>
  <si>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</si>
  <si>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</si>
  <si>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</si>
  <si>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</si>
  <si>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</si>
  <si>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</si>
  <si>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</si>
  <si>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</si>
  <si>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</si>
  <si>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</si>
  <si>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</si>
  <si>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</si>
  <si>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</si>
  <si>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</si>
  <si>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</si>
  <si>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</si>
  <si>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</si>
  <si>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</si>
  <si>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</si>
  <si>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</si>
  <si>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</si>
  <si>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</si>
  <si>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</si>
  <si>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</si>
  <si>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</si>
  <si>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</si>
  <si>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</si>
  <si>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</si>
  <si>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</si>
  <si>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</si>
  <si>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</si>
  <si>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</si>
  <si>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</si>
  <si>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</si>
  <si>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</si>
  <si>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</si>
  <si>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</si>
  <si>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</si>
  <si>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</si>
  <si>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</si>
  <si>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</si>
  <si>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</si>
  <si>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</si>
  <si>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</si>
  <si>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</si>
  <si>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</si>
  <si>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</si>
  <si>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</si>
  <si>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</si>
  <si>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</si>
  <si>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</si>
  <si>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</si>
  <si>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</si>
  <si>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</si>
  <si>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</si>
  <si>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</si>
  <si>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</si>
  <si>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</si>
  <si>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</si>
  <si>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</si>
  <si>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</si>
  <si>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</si>
  <si>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</si>
  <si>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</si>
  <si>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</si>
  <si>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</si>
  <si>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</si>
  <si>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</si>
  <si>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</si>
  <si>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</si>
  <si>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</si>
  <si>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</si>
  <si>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</si>
  <si>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</si>
  <si>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</si>
  <si>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</si>
  <si>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</si>
  <si>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</si>
  <si>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</si>
  <si>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</si>
  <si>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</si>
  <si>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</si>
  <si>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</si>
  <si>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</si>
  <si>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</si>
  <si>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</si>
  <si>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</si>
  <si>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</si>
  <si>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</si>
  <si>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</si>
  <si>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</si>
  <si>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</si>
  <si>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</si>
  <si>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</si>
  <si>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</si>
  <si>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</si>
  <si>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</si>
  <si>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</si>
  <si>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</si>
  <si>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</si>
  <si>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</si>
  <si>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</si>
  <si>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</si>
  <si>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</si>
  <si>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</si>
  <si>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</si>
  <si>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</si>
  <si>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</si>
  <si>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</si>
  <si>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</si>
  <si>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</si>
  <si>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</si>
  <si>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</si>
  <si>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</si>
  <si>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</si>
  <si>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</si>
  <si>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</si>
  <si>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</si>
  <si>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</si>
  <si>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</si>
  <si>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</si>
  <si>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</si>
  <si>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</si>
  <si>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</si>
  <si>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</si>
  <si>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</si>
  <si>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</si>
  <si>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</si>
  <si>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</si>
  <si>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</si>
  <si>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</si>
  <si>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</si>
  <si>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</si>
  <si>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</si>
  <si>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</si>
  <si>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</si>
  <si>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</si>
  <si>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</si>
  <si>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</si>
  <si>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</si>
  <si>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</si>
  <si>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</si>
  <si>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</si>
  <si>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</si>
  <si>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</si>
  <si>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</si>
  <si>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</si>
  <si>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</si>
  <si>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</si>
  <si>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</si>
  <si>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</si>
  <si>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</si>
  <si>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</si>
  <si>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</si>
  <si>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</si>
  <si>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</si>
  <si>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</si>
  <si>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</si>
  <si>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</si>
  <si>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</si>
  <si>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</si>
  <si>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</si>
  <si>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</si>
  <si>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</si>
  <si>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</si>
  <si>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</si>
  <si>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</si>
  <si>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</si>
  <si>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</si>
  <si>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</si>
  <si>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</si>
  <si>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</si>
  <si>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</si>
  <si>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</si>
  <si>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</si>
  <si>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</si>
  <si>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</si>
  <si>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</si>
  <si>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</si>
  <si>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</si>
  <si>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</si>
  <si>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</si>
  <si>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</si>
  <si>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</si>
  <si>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</si>
  <si>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</si>
  <si>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</si>
  <si>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</si>
  <si>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</si>
  <si>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</si>
  <si>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</si>
  <si>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</si>
  <si>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</si>
  <si>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</si>
  <si>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</si>
  <si>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</si>
  <si>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</si>
  <si>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</si>
  <si>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</si>
  <si>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</si>
  <si>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</si>
  <si>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</si>
  <si>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</si>
  <si>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</si>
  <si>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</si>
  <si>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</si>
  <si>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</si>
  <si>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</si>
  <si>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</si>
  <si>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</si>
  <si>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</si>
  <si>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</si>
  <si>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</si>
  <si>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</si>
  <si>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</si>
  <si>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</si>
  <si>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</si>
  <si>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</si>
  <si>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</si>
  <si>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</si>
  <si>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</si>
  <si>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</si>
  <si>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</si>
  <si>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</si>
  <si>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</si>
  <si>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</si>
  <si>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</si>
  <si>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</si>
  <si>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</si>
  <si>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</si>
  <si>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</si>
  <si>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</si>
  <si>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</si>
  <si>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</si>
  <si>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</si>
  <si>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</si>
  <si>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</si>
  <si>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</si>
  <si>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</si>
  <si>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</si>
  <si>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</si>
  <si>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</si>
  <si>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</si>
  <si>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</si>
  <si>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</si>
  <si>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</si>
  <si>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</si>
  <si>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</si>
  <si>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</si>
  <si>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</si>
  <si>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</si>
  <si>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</si>
  <si>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</si>
  <si>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</si>
  <si>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</si>
  <si>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</si>
  <si>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</si>
  <si>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</si>
  <si>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</si>
  <si>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</si>
  <si>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</si>
  <si>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</si>
  <si>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</si>
  <si>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</si>
  <si>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</si>
  <si>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</si>
  <si>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</si>
  <si>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</si>
  <si>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</si>
  <si>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</si>
  <si>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</si>
  <si>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</si>
  <si>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</si>
  <si>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</si>
  <si>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</si>
  <si>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</si>
  <si>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</si>
  <si>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</si>
  <si>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</si>
  <si>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</si>
  <si>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</si>
  <si>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</si>
  <si>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</si>
  <si>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</si>
  <si>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</si>
  <si>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</si>
  <si>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</si>
  <si>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</si>
  <si>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</si>
  <si>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</si>
  <si>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</si>
  <si>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</si>
  <si>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</si>
  <si>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</si>
  <si>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</si>
  <si>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</si>
  <si>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</si>
  <si>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</si>
  <si>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</si>
  <si>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</si>
  <si>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</si>
  <si>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</si>
  <si>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</si>
  <si>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</si>
  <si>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</si>
  <si>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</si>
  <si>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</si>
  <si>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</si>
  <si>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</si>
  <si>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</si>
  <si>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</si>
  <si>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</si>
  <si>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</si>
  <si>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</si>
  <si>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</si>
  <si>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</si>
  <si>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</si>
  <si>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</si>
  <si>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</si>
  <si>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</si>
  <si>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</si>
  <si>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</si>
  <si>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</si>
  <si>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</si>
  <si>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</si>
  <si>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</si>
  <si>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</si>
  <si>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</si>
  <si>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</si>
  <si>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</si>
  <si>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</si>
  <si>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</si>
  <si>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</si>
  <si>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</si>
  <si>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</si>
  <si>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</si>
  <si>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</si>
  <si>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</si>
  <si>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</si>
  <si>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</si>
  <si>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</si>
  <si>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</si>
  <si>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</si>
  <si>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</si>
  <si>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</si>
  <si>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</si>
  <si>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</si>
  <si>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</si>
  <si>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</si>
  <si>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</si>
  <si>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</si>
  <si>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</si>
  <si>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</si>
  <si>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</si>
  <si>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</si>
  <si>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</si>
  <si>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</si>
  <si>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</si>
  <si>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</si>
  <si>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</si>
  <si>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</si>
  <si>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</si>
  <si>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</si>
  <si>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</si>
  <si>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</si>
  <si>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</si>
  <si>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</si>
  <si>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</si>
  <si>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</si>
  <si>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</si>
  <si>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</si>
  <si>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</si>
  <si>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</si>
  <si>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</si>
  <si>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</si>
  <si>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</si>
  <si>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</si>
  <si>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</si>
  <si>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</si>
  <si>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</si>
  <si>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</si>
  <si>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</si>
  <si>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</si>
  <si>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</si>
  <si>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</si>
  <si>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</si>
  <si>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</si>
  <si>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</si>
  <si>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</si>
  <si>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</si>
  <si>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</si>
  <si>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</si>
  <si>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</si>
  <si>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</si>
  <si>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</si>
  <si>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</si>
  <si>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</si>
  <si>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</si>
  <si>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</si>
  <si>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</si>
  <si>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</si>
  <si>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</si>
  <si>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</si>
  <si>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</si>
  <si>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</si>
  <si>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</si>
  <si>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</si>
  <si>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</si>
  <si>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</si>
  <si>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</si>
  <si>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</si>
  <si>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</si>
  <si>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</si>
  <si>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</si>
  <si>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</si>
  <si>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</si>
  <si>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</si>
  <si>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</si>
  <si>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</si>
  <si>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</si>
  <si>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</si>
  <si>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</si>
  <si>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</si>
  <si>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</si>
  <si>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</si>
  <si>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</si>
  <si>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</si>
  <si>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</si>
  <si>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</si>
  <si>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</si>
  <si>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</si>
  <si>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</si>
  <si>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</si>
  <si>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</si>
  <si>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</si>
  <si>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</si>
  <si>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</si>
  <si>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</si>
  <si>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</si>
  <si>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</si>
  <si>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</si>
  <si>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</si>
  <si>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</si>
  <si>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</si>
  <si>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</si>
  <si>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</si>
  <si>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</si>
  <si>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</si>
  <si>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</si>
  <si>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</si>
  <si>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</si>
  <si>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</si>
  <si>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</si>
  <si>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</si>
  <si>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</si>
  <si>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</si>
  <si>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</si>
  <si>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</si>
  <si>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</si>
  <si>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</si>
  <si>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</si>
  <si>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</si>
  <si>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</si>
  <si>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</si>
  <si>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</si>
  <si>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</si>
  <si>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</si>
  <si>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</si>
  <si>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</si>
  <si>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</si>
  <si>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</si>
  <si>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</si>
  <si>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</si>
  <si>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</si>
  <si>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</si>
  <si>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</si>
  <si>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</si>
  <si>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</si>
  <si>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</si>
  <si>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</si>
  <si>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</si>
  <si>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</si>
  <si>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</si>
  <si>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</si>
  <si>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</si>
  <si>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</si>
  <si>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</si>
  <si>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</si>
  <si>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</si>
  <si>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</si>
  <si>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</si>
  <si>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</si>
  <si>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</si>
  <si>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</si>
  <si>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</si>
  <si>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</si>
  <si>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</si>
  <si>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</si>
  <si>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</si>
  <si>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</si>
  <si>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</si>
  <si>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</si>
  <si>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</si>
  <si>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</si>
  <si>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</si>
  <si>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</si>
  <si>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</si>
  <si>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</si>
  <si>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</si>
  <si>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</si>
  <si>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</si>
  <si>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</si>
  <si>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</si>
  <si>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</si>
  <si>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</si>
  <si>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</si>
  <si>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</si>
  <si>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</si>
  <si>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</si>
  <si>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</si>
  <si>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</si>
  <si>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</si>
  <si>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</si>
  <si>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</si>
  <si>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</si>
  <si>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</si>
  <si>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</si>
  <si>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</si>
  <si>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</si>
  <si>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</si>
  <si>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</si>
  <si>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</si>
  <si>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</si>
  <si>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</si>
  <si>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</si>
  <si>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</si>
  <si>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</si>
  <si>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</si>
  <si>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</si>
  <si>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</si>
  <si>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</si>
  <si>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</si>
  <si>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</si>
  <si>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</si>
  <si>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</si>
  <si>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</si>
  <si>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</si>
  <si>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</si>
  <si>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</si>
  <si>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</si>
  <si>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</si>
  <si>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</si>
  <si>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</si>
  <si>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</si>
  <si>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</si>
  <si>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</si>
  <si>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</si>
  <si>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</si>
  <si>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</si>
  <si>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</si>
  <si>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</si>
  <si>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</si>
  <si>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</si>
  <si>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</si>
  <si>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</si>
  <si>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</si>
  <si>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</si>
  <si>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</si>
  <si>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</si>
  <si>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</si>
  <si>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</si>
  <si>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</si>
  <si>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</si>
  <si>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</si>
  <si>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</si>
  <si>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</si>
  <si>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</si>
  <si>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</si>
  <si>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</si>
  <si>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</si>
  <si>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</si>
  <si>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</si>
  <si>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</si>
  <si>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</si>
  <si>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</si>
  <si>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</si>
  <si>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</si>
  <si>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</si>
  <si>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</si>
  <si>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</si>
  <si>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</si>
  <si>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</si>
  <si>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</si>
  <si>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</si>
  <si>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</si>
  <si>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</si>
  <si>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</si>
  <si>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</si>
  <si>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</si>
  <si>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</si>
  <si>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</si>
  <si>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</si>
  <si>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</si>
  <si>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</si>
  <si>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</si>
  <si>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</si>
  <si>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</si>
  <si>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</si>
  <si>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</si>
  <si>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</si>
  <si>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</si>
  <si>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</si>
  <si>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</si>
  <si>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</si>
  <si>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</si>
  <si>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</si>
  <si>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</si>
  <si>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</si>
  <si>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</si>
  <si>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</si>
  <si>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</si>
  <si>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</si>
  <si>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</si>
  <si>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</si>
  <si>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</si>
  <si>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</si>
  <si>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</si>
  <si>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</si>
  <si>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</si>
  <si>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</si>
  <si>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</si>
  <si>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</si>
  <si>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</si>
  <si>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</si>
  <si>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</si>
  <si>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</si>
  <si>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</si>
  <si>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</si>
  <si>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</si>
  <si>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</si>
  <si>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</si>
  <si>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</si>
  <si>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</si>
  <si>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</si>
  <si>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</si>
  <si>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</si>
  <si>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</si>
  <si>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</si>
  <si>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</si>
  <si>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</si>
  <si>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</si>
  <si>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</si>
  <si>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</si>
  <si>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</si>
  <si>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</si>
  <si>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</si>
  <si>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</si>
  <si>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</si>
  <si>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</si>
  <si>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</si>
  <si>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</si>
  <si>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</si>
  <si>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</si>
  <si>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</si>
  <si>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</si>
  <si>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</si>
  <si>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</si>
  <si>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</si>
  <si>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</si>
  <si>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</si>
  <si>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</si>
  <si>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</si>
  <si>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</si>
  <si>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</si>
  <si>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</si>
  <si>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</si>
  <si>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</si>
  <si>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</si>
  <si>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</si>
  <si>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</si>
  <si>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</si>
  <si>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</si>
  <si>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</si>
  <si>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</si>
  <si>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</si>
  <si>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</si>
  <si>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</si>
  <si>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</si>
  <si>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</si>
  <si>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</si>
  <si>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</si>
  <si>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</si>
  <si>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</si>
  <si>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</si>
  <si>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</si>
  <si>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</si>
  <si>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</si>
  <si>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</si>
  <si>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</si>
  <si>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</si>
  <si>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</si>
  <si>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</si>
  <si>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</si>
  <si>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</si>
  <si>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</si>
  <si>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</si>
  <si>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</si>
  <si>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</si>
  <si>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</si>
  <si>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</si>
  <si>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</si>
  <si>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</si>
  <si>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</si>
  <si>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</si>
  <si>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</si>
  <si>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</si>
  <si>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</si>
  <si>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</si>
  <si>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</si>
  <si>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</si>
  <si>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</si>
  <si>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</si>
  <si>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</si>
  <si>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</si>
  <si>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</si>
  <si>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</si>
  <si>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</si>
  <si>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</si>
  <si>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</si>
  <si>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</si>
  <si>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</si>
  <si>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</si>
  <si>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</si>
  <si>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</si>
  <si>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</si>
  <si>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</si>
  <si>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</si>
  <si>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</si>
  <si>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</si>
  <si>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</si>
  <si>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</si>
  <si>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</si>
  <si>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</si>
  <si>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</si>
  <si>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</si>
  <si>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</si>
  <si>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</si>
  <si>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</si>
  <si>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</si>
  <si>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</si>
  <si>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</si>
  <si>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</si>
  <si>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</si>
  <si>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</si>
  <si>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</si>
  <si>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</si>
  <si>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</si>
  <si>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</si>
  <si>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</si>
  <si>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</si>
  <si>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</si>
  <si>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</si>
  <si>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</si>
  <si>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</si>
  <si>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</si>
  <si>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</si>
  <si>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</si>
  <si>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</si>
  <si>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</si>
  <si>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</si>
  <si>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</si>
  <si>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</si>
  <si>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</si>
  <si>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</si>
  <si>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</si>
  <si>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</si>
  <si>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</si>
  <si>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</si>
  <si>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</si>
  <si>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</si>
  <si>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</si>
  <si>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</si>
  <si>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</si>
  <si>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</si>
  <si>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</si>
  <si>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</si>
  <si>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</si>
  <si>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</si>
  <si>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</si>
  <si>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</si>
  <si>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</si>
  <si>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</si>
  <si>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</si>
  <si>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</si>
  <si>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</si>
  <si>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</si>
  <si>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</si>
  <si>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</si>
  <si>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</si>
  <si>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</si>
  <si>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</si>
  <si>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</si>
  <si>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</si>
  <si>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</si>
  <si>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</si>
  <si>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</si>
  <si>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</si>
  <si>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</si>
  <si>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</si>
  <si>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</si>
  <si>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</si>
  <si>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</si>
  <si>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</si>
  <si>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</si>
  <si>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</si>
  <si>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</si>
  <si>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</si>
  <si>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</si>
  <si>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</si>
  <si>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</si>
  <si>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</si>
  <si>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</si>
  <si>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</si>
  <si>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</si>
  <si>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</si>
  <si>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</si>
  <si>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</si>
  <si>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</si>
  <si>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</si>
  <si>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</si>
  <si>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</si>
  <si>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</si>
  <si>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</si>
  <si>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</si>
  <si>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</si>
  <si>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</si>
  <si>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</si>
  <si>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</si>
  <si>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</si>
  <si>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</si>
  <si>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</si>
  <si>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</si>
  <si>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</si>
  <si>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</si>
  <si>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</si>
  <si>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</si>
  <si>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</si>
  <si>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</si>
  <si>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</si>
  <si>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</si>
  <si>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</si>
  <si>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</si>
  <si>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</si>
  <si>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</si>
  <si>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</si>
  <si>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</si>
  <si>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</si>
  <si>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</si>
  <si>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</si>
  <si>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</si>
  <si>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</si>
  <si>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</si>
  <si>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</si>
  <si>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</si>
  <si>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</si>
  <si>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</si>
  <si>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</si>
  <si>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</si>
  <si>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</si>
  <si>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</si>
  <si>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</si>
  <si>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</si>
  <si>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</si>
  <si>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</si>
  <si>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</si>
  <si>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</si>
  <si>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</si>
  <si>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</si>
  <si>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</si>
  <si>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</si>
  <si>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</si>
  <si>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</si>
  <si>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</si>
  <si>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</si>
  <si>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</si>
  <si>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</si>
  <si>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</si>
  <si>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</si>
  <si>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</si>
  <si>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</si>
  <si>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</si>
  <si>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</si>
  <si>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</si>
  <si>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</si>
  <si>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</si>
  <si>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</si>
  <si>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</si>
  <si>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</si>
  <si>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</si>
  <si>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</si>
  <si>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</si>
  <si>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</si>
  <si>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</si>
  <si>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</si>
  <si>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</si>
  <si>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</si>
  <si>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</si>
  <si>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</si>
  <si>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</si>
  <si>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</si>
  <si>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</si>
  <si>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</si>
  <si>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</si>
  <si>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</si>
  <si>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</si>
  <si>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</si>
  <si>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</si>
  <si>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</si>
  <si>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</si>
  <si>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</si>
  <si>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</si>
  <si>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</si>
  <si>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</si>
  <si>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</si>
  <si>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</si>
  <si>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</si>
  <si>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</si>
  <si>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</si>
  <si>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</si>
  <si>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</si>
  <si>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</si>
  <si>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</si>
  <si>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</si>
  <si>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</si>
  <si>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</si>
  <si>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</si>
  <si>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</si>
  <si>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</si>
  <si>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</si>
  <si>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</si>
  <si>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</si>
  <si>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</si>
  <si>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</si>
  <si>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</si>
  <si>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</si>
  <si>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</si>
  <si>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</si>
  <si>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</si>
  <si>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</si>
  <si>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</si>
  <si>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</si>
  <si>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</si>
  <si>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</si>
  <si>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</si>
  <si>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</si>
  <si>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</si>
  <si>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</si>
  <si>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</si>
  <si>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</si>
  <si>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</si>
  <si>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</si>
  <si>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</si>
  <si>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</si>
  <si>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</si>
  <si>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</si>
  <si>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</si>
  <si>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</si>
  <si>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</si>
  <si>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</si>
  <si>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</si>
  <si>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</si>
  <si>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</si>
  <si>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</si>
  <si>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</si>
  <si>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</si>
  <si>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</si>
  <si>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</si>
  <si>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</si>
  <si>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</si>
  <si>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</si>
  <si>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</si>
  <si>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</si>
  <si>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</si>
  <si>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</si>
  <si>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</si>
  <si>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</si>
  <si>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</si>
  <si>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</si>
  <si>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</si>
  <si>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</si>
  <si>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</si>
  <si>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</si>
  <si>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</si>
  <si>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</si>
  <si>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</si>
  <si>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</si>
  <si>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</si>
  <si>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</si>
  <si>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</si>
  <si>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</si>
  <si>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</si>
  <si>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</si>
  <si>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</si>
  <si>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</si>
  <si>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</si>
  <si>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</si>
  <si>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</si>
  <si>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</si>
  <si>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</si>
  <si>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</si>
  <si>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</si>
  <si>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</si>
  <si>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</si>
  <si>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</si>
  <si>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</si>
  <si>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</si>
  <si>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</si>
  <si>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</si>
  <si>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</si>
  <si>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</si>
  <si>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</si>
  <si>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</si>
  <si>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</si>
  <si>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</si>
  <si>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</si>
  <si>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</si>
  <si>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</si>
  <si>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</si>
  <si>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</si>
  <si>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</si>
  <si>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</si>
  <si>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</si>
  <si>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</si>
  <si>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</si>
  <si>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</si>
  <si>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</si>
  <si>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</si>
  <si>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</si>
  <si>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</si>
  <si>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</si>
  <si>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</si>
  <si>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</si>
  <si>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</si>
  <si>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</si>
  <si>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</si>
  <si>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</si>
  <si>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</si>
  <si>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</si>
  <si>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</si>
  <si>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</si>
  <si>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</si>
  <si>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</si>
  <si>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</si>
  <si>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</si>
  <si>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</si>
  <si>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</si>
  <si>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</si>
  <si>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</si>
  <si>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</si>
  <si>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</si>
  <si>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</si>
  <si>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</si>
  <si>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</si>
  <si>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</si>
  <si>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</si>
  <si>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</si>
  <si>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</si>
  <si>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</si>
  <si>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</si>
  <si>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</si>
  <si>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</si>
  <si>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</si>
  <si>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</si>
  <si>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</si>
  <si>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</si>
  <si>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</si>
  <si>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</si>
  <si>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</si>
  <si>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</si>
  <si>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</si>
  <si>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</si>
  <si>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</si>
  <si>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</si>
  <si>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</si>
  <si>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</si>
  <si>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</si>
  <si>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</si>
  <si>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</si>
  <si>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</si>
  <si>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</si>
  <si>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</si>
  <si>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</si>
  <si>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</si>
  <si>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</si>
  <si>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</si>
  <si>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</si>
  <si>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</si>
  <si>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</si>
  <si>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</si>
  <si>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</si>
  <si>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</si>
  <si>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</si>
  <si>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</si>
  <si>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</si>
  <si>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</si>
  <si>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</si>
  <si>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</si>
  <si>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</si>
  <si>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</si>
  <si>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</si>
  <si>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</si>
  <si>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</si>
  <si>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</si>
  <si>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</si>
  <si>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</si>
  <si>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</si>
  <si>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</si>
  <si>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</si>
  <si>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</si>
  <si>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</si>
  <si>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</si>
  <si>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</si>
  <si>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</si>
  <si>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</si>
  <si>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</si>
  <si>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</si>
  <si>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</si>
  <si>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</si>
  <si>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</si>
  <si>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</si>
  <si>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</si>
  <si>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</si>
  <si>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</si>
  <si>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</si>
  <si>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</si>
  <si>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</si>
  <si>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</si>
  <si>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</si>
  <si>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</si>
  <si>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</si>
  <si>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</si>
  <si>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</si>
  <si>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</si>
  <si>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</si>
  <si>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</si>
  <si>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</si>
  <si>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</si>
  <si>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</si>
  <si>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</si>
  <si>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</si>
  <si>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</si>
  <si>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</si>
  <si>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</si>
  <si>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</si>
  <si>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</si>
  <si>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</si>
  <si>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</si>
  <si>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</si>
  <si>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</si>
  <si>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</si>
  <si>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</si>
  <si>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</si>
  <si>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</si>
  <si>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</si>
  <si>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</si>
  <si>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</si>
  <si>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</si>
  <si>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</si>
  <si>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</si>
  <si>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</si>
  <si>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</si>
  <si>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</si>
  <si>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</si>
  <si>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</si>
  <si>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</si>
  <si>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</si>
  <si>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</si>
  <si>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</si>
  <si>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</si>
  <si>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</si>
  <si>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</si>
  <si>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</si>
  <si>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</si>
  <si>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</si>
  <si>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</si>
  <si>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</si>
  <si>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</si>
  <si>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</si>
  <si>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</si>
  <si>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</si>
  <si>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</si>
  <si>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</si>
  <si>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</si>
  <si>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</si>
  <si>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</si>
  <si>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</si>
  <si>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</si>
  <si>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</si>
  <si>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</si>
  <si>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</si>
  <si>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</si>
  <si>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</si>
  <si>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</si>
  <si>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</si>
  <si>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</si>
  <si>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</si>
  <si>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</si>
  <si>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</si>
  <si>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</si>
  <si>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</si>
  <si>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</si>
  <si>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</si>
  <si>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</si>
  <si>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</si>
  <si>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</si>
  <si>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</si>
  <si>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</si>
  <si>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</si>
  <si>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</si>
  <si>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</si>
  <si>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</si>
  <si>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</si>
  <si>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</si>
  <si>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</si>
  <si>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</si>
  <si>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</si>
  <si>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</si>
  <si>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</si>
  <si>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</si>
  <si>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</si>
  <si>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</si>
  <si>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</si>
  <si>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</si>
  <si>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</si>
  <si>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</si>
  <si>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</si>
  <si>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</si>
  <si>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</si>
  <si>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</si>
  <si>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</si>
  <si>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</si>
  <si>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</si>
  <si>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</si>
  <si>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</si>
  <si>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</si>
  <si>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</si>
  <si>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</si>
  <si>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</si>
  <si>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</si>
  <si>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</si>
  <si>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</si>
  <si>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</si>
  <si>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</si>
  <si>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</si>
  <si>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</si>
  <si>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</si>
  <si>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</si>
  <si>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</si>
  <si>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</si>
  <si>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</si>
  <si>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</si>
  <si>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</si>
  <si>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</si>
  <si>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</si>
  <si>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</si>
  <si>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</si>
  <si>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</si>
  <si>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</si>
  <si>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</si>
  <si>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</si>
  <si>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</si>
  <si>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</si>
  <si>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</si>
  <si>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</si>
  <si>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</si>
  <si>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</si>
  <si>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</si>
  <si>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</si>
  <si>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</si>
  <si>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</si>
  <si>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</si>
  <si>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</si>
  <si>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</si>
  <si>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</si>
  <si>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</si>
  <si>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</si>
  <si>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</si>
  <si>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</si>
  <si>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</si>
  <si>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</si>
  <si>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</si>
  <si>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</si>
  <si>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</si>
  <si>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</si>
  <si>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</si>
  <si>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</si>
  <si>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</si>
  <si>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</si>
  <si>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</si>
  <si>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</si>
  <si>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</si>
  <si>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</si>
  <si>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</si>
  <si>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</si>
  <si>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</si>
  <si>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</si>
  <si>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</si>
  <si>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</si>
  <si>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</si>
  <si>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</si>
  <si>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</si>
  <si>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</si>
  <si>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</si>
  <si>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</si>
  <si>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</si>
  <si>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</si>
  <si>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</si>
  <si>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</si>
  <si>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</si>
  <si>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</si>
  <si>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</si>
  <si>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</si>
  <si>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</si>
  <si>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</si>
  <si>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</si>
  <si>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</si>
  <si>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</si>
  <si>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</si>
  <si>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</si>
  <si>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</si>
  <si>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</si>
  <si>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</si>
  <si>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</si>
  <si>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</si>
  <si>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</si>
  <si>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</si>
  <si>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</si>
  <si>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</si>
  <si>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</si>
  <si>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</si>
  <si>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</si>
  <si>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</si>
  <si>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</si>
  <si>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</si>
  <si>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</si>
  <si>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</si>
  <si>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</si>
  <si>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</si>
  <si>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</si>
  <si>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</si>
  <si>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</si>
  <si>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</si>
  <si>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</si>
  <si>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</si>
  <si>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</si>
  <si>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</si>
  <si>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</si>
  <si>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</si>
  <si>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</si>
  <si>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</si>
  <si>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</si>
  <si>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</si>
  <si>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</si>
  <si>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</si>
  <si>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</si>
  <si>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</si>
  <si>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</si>
  <si>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</si>
  <si>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</si>
  <si>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</si>
  <si>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</si>
  <si>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</si>
  <si>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</si>
  <si>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</si>
  <si>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</si>
  <si>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</si>
  <si>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</si>
  <si>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</si>
  <si>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</si>
  <si>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</si>
  <si>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</si>
  <si>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</si>
  <si>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</si>
  <si>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</si>
  <si>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</si>
  <si>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</si>
  <si>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</si>
  <si>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</si>
  <si>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</si>
  <si>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</si>
  <si>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</si>
  <si>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</si>
  <si>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</si>
  <si>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</si>
  <si>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</si>
  <si>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</si>
  <si>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</si>
  <si>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</si>
  <si>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</si>
  <si>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</si>
  <si>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</si>
  <si>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</si>
  <si>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</si>
  <si>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</si>
  <si>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</si>
  <si>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</si>
  <si>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</si>
  <si>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</si>
  <si>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</si>
  <si>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</si>
  <si>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</si>
  <si>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</si>
  <si>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</si>
  <si>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</si>
  <si>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</si>
  <si>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</si>
  <si>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</si>
  <si>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</si>
  <si>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</si>
  <si>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</si>
  <si>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</si>
  <si>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</si>
  <si>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</si>
  <si>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</si>
  <si>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</si>
  <si>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</si>
  <si>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</si>
  <si>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</si>
  <si>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</si>
  <si>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</si>
  <si>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</si>
  <si>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</si>
  <si>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</si>
  <si>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</si>
  <si>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</si>
  <si>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</si>
  <si>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</si>
  <si>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</si>
  <si>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</si>
  <si>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</si>
  <si>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</si>
  <si>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</si>
  <si>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</si>
  <si>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</si>
  <si>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</si>
  <si>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</si>
  <si>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</si>
  <si>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</si>
  <si>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</si>
  <si>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</si>
  <si>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</si>
  <si>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</si>
  <si>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</si>
  <si>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</si>
  <si>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</si>
  <si>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</si>
  <si>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</si>
  <si>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</si>
  <si>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</si>
  <si>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</si>
  <si>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</si>
  <si>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</si>
  <si>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</si>
  <si>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</si>
  <si>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</si>
  <si>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</si>
  <si>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</si>
  <si>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</si>
  <si>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</si>
  <si>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</si>
  <si>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</si>
  <si>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</si>
  <si>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</si>
  <si>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</si>
  <si>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</si>
  <si>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</si>
  <si>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</si>
  <si>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</si>
  <si>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</si>
  <si>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</si>
  <si>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</si>
  <si>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</si>
  <si>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</si>
  <si>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</si>
  <si>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</si>
  <si>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</si>
  <si>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</si>
  <si>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</si>
  <si>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</si>
  <si>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</si>
  <si>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</si>
  <si>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</si>
  <si>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</si>
  <si>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</si>
  <si>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</si>
  <si>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</si>
  <si>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</si>
  <si>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</si>
  <si>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</si>
  <si>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</si>
  <si>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</si>
  <si>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</si>
  <si>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</si>
  <si>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</si>
  <si>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</si>
  <si>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</si>
  <si>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</si>
  <si>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</si>
  <si>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</si>
  <si>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</si>
  <si>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</si>
  <si>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</si>
  <si>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</si>
  <si>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</si>
  <si>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</si>
  <si>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</si>
  <si>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</si>
  <si>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</si>
  <si>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</si>
  <si>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</si>
  <si>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</si>
  <si>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</si>
  <si>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</si>
  <si>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</si>
  <si>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</si>
  <si>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</si>
  <si>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</si>
  <si>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</si>
  <si>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</si>
  <si>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</si>
  <si>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</si>
  <si>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</si>
  <si>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</si>
  <si>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</si>
  <si>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</si>
  <si>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</si>
  <si>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</si>
  <si>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</si>
  <si>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</si>
  <si>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</si>
  <si>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</si>
  <si>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</si>
  <si>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</si>
  <si>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</si>
  <si>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</si>
  <si>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</si>
  <si>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</si>
  <si>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</si>
  <si>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</si>
  <si>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</si>
  <si>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</si>
  <si>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</si>
  <si>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</si>
  <si>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</si>
  <si>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</si>
  <si>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</si>
  <si>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</si>
  <si>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</si>
  <si>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</si>
  <si>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</si>
  <si>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</si>
  <si>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</si>
  <si>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</si>
  <si>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</si>
  <si>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</si>
  <si>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</si>
  <si>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</si>
  <si>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</si>
  <si>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</si>
  <si>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</si>
  <si>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</si>
  <si>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</si>
  <si>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</si>
  <si>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</si>
  <si>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</si>
  <si>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</si>
  <si>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</si>
  <si>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</si>
  <si>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</si>
  <si>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</si>
  <si>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</si>
  <si>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</si>
  <si>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</si>
  <si>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</si>
  <si>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</si>
  <si>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</si>
  <si>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</si>
  <si>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</si>
  <si>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</si>
  <si>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</si>
  <si>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</si>
  <si>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</si>
  <si>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</si>
  <si>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</si>
  <si>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</si>
  <si>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</si>
  <si>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</si>
  <si>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</si>
  <si>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</si>
  <si>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</si>
  <si>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</si>
  <si>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</si>
  <si>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</si>
  <si>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</si>
  <si>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</si>
  <si>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</si>
  <si>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</si>
  <si>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</si>
  <si>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</si>
  <si>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</si>
  <si>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</si>
  <si>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</si>
  <si>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</si>
  <si>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</si>
  <si>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</si>
  <si>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</si>
  <si>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</si>
  <si>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</si>
  <si>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</si>
  <si>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</si>
  <si>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</si>
  <si>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</si>
  <si>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</si>
  <si>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</si>
  <si>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</si>
  <si>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</si>
  <si>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</si>
  <si>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</si>
  <si>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</si>
  <si>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</si>
  <si>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</si>
  <si>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</si>
  <si>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</si>
  <si>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</si>
  <si>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</si>
  <si>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</si>
  <si>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</si>
  <si>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</si>
  <si>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</si>
  <si>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</si>
  <si>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</si>
  <si>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</si>
  <si>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</si>
  <si>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</si>
  <si>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</si>
  <si>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</si>
  <si>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</si>
  <si>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</si>
  <si>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</si>
  <si>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</si>
  <si>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</si>
  <si>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</si>
  <si>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</si>
  <si>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</si>
  <si>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</si>
  <si>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</si>
  <si>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</si>
  <si>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</si>
  <si>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</si>
  <si>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</si>
  <si>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</si>
  <si>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</si>
  <si>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</si>
  <si>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</si>
  <si>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</si>
  <si>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</si>
  <si>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</si>
  <si>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</si>
  <si>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</si>
  <si>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</si>
  <si>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</si>
  <si>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</si>
  <si>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</si>
  <si>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</si>
  <si>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</si>
  <si>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</si>
  <si>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</si>
  <si>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</si>
  <si>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</si>
  <si>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</si>
  <si>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</si>
  <si>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</si>
  <si>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</si>
  <si>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</si>
  <si>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</si>
  <si>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</si>
  <si>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</si>
  <si>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</si>
  <si>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</si>
  <si>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</si>
  <si>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</si>
  <si>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</si>
  <si>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</si>
  <si>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</si>
  <si>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</si>
  <si>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</si>
  <si>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</si>
  <si>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</si>
  <si>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</si>
  <si>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</si>
  <si>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</si>
  <si>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</si>
  <si>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</si>
  <si>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</si>
  <si>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</si>
  <si>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</si>
  <si>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</si>
  <si>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</si>
  <si>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</si>
  <si>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</si>
  <si>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</si>
  <si>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</si>
  <si>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</si>
  <si>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</si>
  <si>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</si>
  <si>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</si>
  <si>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</si>
  <si>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</si>
  <si>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</si>
  <si>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</si>
  <si>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</si>
  <si>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</si>
  <si>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</si>
  <si>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</si>
  <si>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</si>
  <si>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</si>
  <si>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</si>
  <si>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</si>
  <si>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</si>
  <si>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</si>
  <si>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</si>
  <si>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</si>
  <si>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</si>
  <si>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</si>
  <si>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</si>
  <si>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</si>
  <si>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</si>
  <si>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</si>
  <si>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</si>
  <si>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</si>
  <si>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</si>
  <si>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</si>
  <si>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</si>
  <si>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</si>
  <si>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</si>
  <si>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</si>
  <si>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</si>
  <si>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</si>
  <si>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</si>
  <si>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</si>
  <si>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</si>
  <si>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</si>
  <si>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</si>
  <si>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</si>
  <si>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</si>
  <si>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</si>
  <si>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</si>
  <si>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</si>
  <si>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</si>
  <si>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</si>
  <si>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</si>
  <si>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</si>
  <si>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</si>
  <si>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</si>
  <si>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</si>
  <si>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</si>
  <si>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</si>
  <si>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</si>
  <si>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</si>
  <si>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</si>
  <si>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</si>
  <si>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</si>
  <si>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</si>
  <si>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</si>
  <si>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</si>
  <si>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</si>
  <si>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</si>
  <si>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</si>
  <si>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</si>
  <si>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</si>
  <si>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</si>
  <si>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</si>
  <si>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</si>
  <si>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</si>
  <si>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</si>
  <si>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</si>
  <si>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</si>
  <si>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</si>
  <si>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</si>
  <si>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</si>
  <si>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</si>
  <si>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</si>
  <si>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</si>
  <si>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</si>
  <si>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</si>
  <si>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</si>
  <si>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</si>
  <si>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</si>
  <si>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</si>
  <si>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</si>
  <si>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</si>
  <si>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</si>
  <si>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</si>
  <si>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</si>
  <si>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</si>
  <si>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</si>
  <si>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</si>
  <si>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</si>
  <si>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</si>
  <si>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</si>
  <si>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</si>
  <si>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</si>
  <si>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</si>
  <si>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</si>
  <si>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</si>
  <si>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</si>
  <si>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</si>
  <si>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</si>
  <si>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</si>
  <si>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</si>
  <si>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</si>
  <si>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</si>
  <si>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</si>
  <si>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</si>
  <si>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</si>
  <si>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</si>
  <si>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</si>
  <si>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</si>
  <si>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</si>
  <si>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</si>
  <si>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</si>
  <si>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</si>
  <si>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</si>
  <si>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</si>
  <si>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</si>
  <si>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</si>
  <si>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</si>
  <si>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</si>
  <si>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</si>
  <si>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</si>
  <si>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</si>
  <si>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</si>
  <si>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</si>
  <si>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</si>
  <si>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</si>
  <si>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</si>
  <si>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</si>
  <si>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</si>
  <si>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</si>
  <si>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</si>
  <si>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</si>
  <si>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</si>
  <si>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</si>
  <si>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</si>
  <si>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</si>
  <si>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</si>
  <si>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</si>
  <si>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</si>
  <si>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</si>
  <si>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</si>
  <si>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</si>
  <si>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</si>
  <si>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</si>
  <si>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</si>
  <si>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</si>
  <si>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</si>
  <si>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</si>
  <si>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</si>
  <si>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</si>
  <si>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</si>
  <si>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</si>
  <si>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</si>
  <si>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</si>
  <si>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</si>
  <si>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</si>
  <si>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</si>
  <si>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</si>
  <si>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</si>
  <si>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</si>
  <si>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</si>
  <si>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</si>
  <si>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</si>
  <si>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</si>
  <si>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</si>
  <si>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</si>
  <si>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</si>
  <si>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</si>
  <si>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</si>
  <si>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</si>
  <si>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</si>
  <si>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</si>
  <si>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</si>
  <si>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</si>
  <si>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</si>
  <si>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</si>
  <si>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</si>
  <si>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</si>
  <si>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</si>
  <si>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</si>
  <si>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</si>
  <si>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</si>
  <si>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</si>
  <si>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</si>
  <si>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</si>
  <si>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</si>
  <si>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</si>
  <si>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</si>
  <si>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</si>
  <si>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</si>
  <si>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</si>
  <si>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</si>
  <si>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</si>
  <si>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</si>
  <si>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</si>
  <si>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</si>
  <si>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</si>
  <si>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</si>
  <si>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</si>
  <si>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</si>
  <si>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</si>
  <si>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</si>
  <si>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</si>
  <si>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</si>
  <si>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</si>
  <si>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</si>
  <si>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</si>
  <si>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</si>
  <si>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</si>
  <si>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</si>
  <si>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</si>
  <si>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</si>
  <si>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</si>
  <si>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</si>
  <si>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</si>
  <si>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</si>
  <si>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</si>
  <si>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</si>
  <si>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</si>
  <si>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</si>
  <si>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</si>
  <si>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</si>
  <si>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</si>
  <si>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</si>
  <si>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</si>
  <si>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</si>
  <si>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</si>
  <si>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</si>
  <si>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</si>
  <si>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</si>
  <si>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</si>
  <si>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</si>
  <si>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</si>
  <si>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</si>
  <si>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</si>
  <si>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</si>
  <si>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</si>
  <si>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</si>
  <si>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</si>
  <si>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</si>
  <si>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</si>
  <si>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</si>
  <si>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</si>
  <si>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</si>
  <si>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</si>
  <si>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</si>
  <si>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</si>
  <si>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</si>
  <si>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</si>
  <si>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</si>
  <si>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</si>
  <si>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</si>
  <si>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</si>
  <si>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</si>
  <si>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</si>
  <si>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</si>
  <si>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</si>
  <si>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</si>
  <si>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</si>
  <si>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</si>
  <si>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</si>
  <si>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</si>
  <si>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</si>
  <si>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</si>
  <si>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</si>
  <si>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</si>
  <si>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</si>
  <si>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</si>
  <si>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</si>
  <si>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</si>
  <si>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</si>
  <si>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</si>
  <si>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</si>
  <si>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</si>
  <si>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</si>
  <si>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</si>
  <si>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</si>
  <si>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</si>
  <si>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</si>
  <si>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</si>
  <si>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</si>
  <si>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</si>
  <si>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</si>
  <si>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</si>
  <si>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</si>
  <si>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</si>
  <si>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</si>
  <si>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</si>
  <si>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</si>
  <si>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</si>
  <si>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</si>
  <si>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</si>
  <si>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</si>
  <si>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</si>
  <si>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</si>
  <si>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</si>
  <si>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</si>
  <si>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</si>
  <si>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</si>
  <si>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</si>
  <si>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</si>
  <si>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</si>
  <si>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</si>
  <si>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</si>
  <si>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</si>
  <si>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</si>
  <si>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</si>
  <si>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</si>
  <si>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</si>
  <si>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</si>
  <si>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</si>
  <si>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</si>
  <si>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</si>
  <si>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</si>
  <si>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</si>
  <si>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</si>
  <si>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</si>
  <si>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</si>
  <si>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</si>
  <si>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</si>
  <si>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</si>
  <si>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</si>
  <si>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</si>
  <si>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</si>
  <si>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</si>
  <si>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</si>
  <si>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</si>
  <si>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</si>
  <si>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</si>
  <si>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</si>
  <si>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</si>
  <si>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</si>
  <si>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</si>
  <si>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</si>
  <si>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</si>
  <si>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</si>
  <si>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</si>
  <si>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</si>
  <si>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</si>
  <si>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</si>
  <si>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</si>
  <si>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</si>
  <si>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</si>
  <si>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</si>
  <si>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</si>
  <si>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</si>
  <si>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</si>
  <si>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</si>
  <si>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</si>
  <si>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</si>
  <si>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</si>
  <si>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</si>
  <si>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</si>
  <si>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</si>
  <si>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</si>
  <si>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</si>
  <si>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</si>
  <si>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</si>
  <si>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</si>
  <si>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</si>
  <si>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</si>
  <si>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</si>
  <si>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</si>
  <si>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</si>
  <si>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</si>
  <si>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</si>
  <si>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</si>
  <si>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</si>
  <si>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</si>
  <si>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</si>
  <si>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</si>
  <si>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</si>
  <si>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</si>
  <si>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</si>
  <si>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</si>
  <si>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</si>
  <si>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</si>
  <si>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</si>
  <si>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</si>
  <si>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</si>
  <si>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</si>
  <si>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</si>
  <si>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</si>
  <si>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</si>
  <si>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</si>
  <si>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</si>
  <si>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</si>
  <si>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</si>
  <si>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</si>
  <si>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</si>
  <si>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</si>
  <si>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</si>
  <si>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</si>
  <si>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</si>
  <si>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</si>
  <si>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</si>
  <si>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</si>
  <si>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</si>
  <si>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</si>
  <si>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</si>
  <si>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</si>
  <si>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</si>
  <si>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</si>
  <si>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</si>
  <si>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</si>
  <si>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</si>
  <si>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</si>
  <si>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</si>
  <si>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</si>
  <si>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</si>
  <si>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</si>
  <si>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</si>
  <si>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</si>
  <si>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</si>
  <si>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</si>
  <si>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</si>
  <si>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</si>
  <si>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</si>
  <si>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</si>
  <si>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</si>
  <si>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</si>
  <si>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</si>
  <si>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</si>
  <si>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</si>
  <si>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</si>
  <si>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</si>
  <si>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</si>
  <si>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</si>
  <si>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</si>
  <si>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</si>
  <si>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</si>
  <si>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</si>
  <si>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</si>
  <si>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</si>
  <si>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</si>
  <si>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</si>
  <si>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</si>
  <si>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</si>
  <si>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</si>
  <si>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</si>
  <si>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</si>
  <si>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</si>
  <si>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</si>
  <si>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</si>
  <si>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</si>
  <si>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</si>
  <si>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</si>
  <si>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</si>
  <si>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</si>
  <si>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</si>
  <si>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</si>
  <si>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</si>
  <si>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</si>
  <si>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</si>
  <si>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</si>
  <si>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</si>
  <si>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</si>
  <si>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</si>
  <si>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</si>
  <si>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</si>
  <si>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</si>
  <si>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</si>
  <si>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</si>
  <si>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</si>
  <si>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</si>
  <si>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</si>
  <si>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</si>
  <si>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</si>
  <si>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</si>
  <si>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</si>
  <si>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</si>
  <si>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</si>
  <si>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</si>
  <si>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</si>
  <si>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</si>
  <si>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</si>
  <si>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</si>
  <si>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</si>
  <si>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</si>
  <si>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</si>
  <si>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</si>
  <si>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</si>
  <si>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</si>
  <si>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</si>
  <si>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</si>
  <si>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</si>
  <si>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</si>
  <si>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</si>
  <si>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</si>
  <si>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</si>
  <si>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</si>
  <si>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</si>
  <si>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</si>
  <si>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</si>
  <si>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</si>
  <si>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</si>
  <si>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</si>
  <si>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</si>
  <si>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</si>
  <si>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</si>
  <si>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</si>
  <si>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</si>
  <si>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</si>
  <si>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</si>
  <si>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</si>
  <si>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</si>
  <si>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</si>
  <si>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</si>
  <si>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</si>
  <si>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</si>
  <si>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</si>
  <si>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</si>
  <si>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</si>
  <si>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</si>
  <si>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</si>
  <si>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</si>
  <si>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</si>
  <si>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</si>
  <si>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</si>
  <si>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</si>
  <si>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</si>
  <si>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</si>
  <si>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</si>
  <si>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</si>
  <si>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</si>
  <si>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</si>
  <si>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</si>
  <si>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</si>
  <si>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</si>
  <si>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</si>
  <si>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</si>
  <si>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</si>
  <si>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</si>
  <si>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</si>
  <si>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</si>
  <si>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</si>
  <si>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</si>
  <si>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</si>
  <si>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</si>
  <si>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</si>
  <si>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</si>
  <si>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</si>
  <si>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</si>
  <si>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</si>
  <si>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</si>
  <si>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</si>
  <si>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</si>
  <si>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</si>
  <si>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</si>
  <si>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</si>
  <si>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</si>
  <si>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</si>
  <si>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</si>
  <si>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</si>
  <si>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</si>
  <si>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</si>
  <si>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</si>
  <si>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</si>
  <si>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</si>
  <si>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</si>
  <si>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</si>
  <si>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</si>
  <si>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</si>
  <si>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</si>
  <si>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</si>
  <si>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</si>
  <si>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</si>
  <si>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</si>
  <si>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</si>
  <si>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</si>
  <si>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</si>
  <si>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</si>
  <si>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</si>
  <si>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</si>
  <si>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</si>
  <si>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</si>
  <si>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</si>
  <si>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</si>
  <si>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</si>
  <si>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</si>
  <si>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</si>
  <si>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</si>
  <si>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</si>
  <si>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</si>
  <si>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</si>
  <si>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</si>
  <si>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</si>
  <si>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</si>
  <si>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</si>
  <si>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</si>
  <si>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</si>
  <si>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</si>
  <si>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</si>
  <si>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</si>
  <si>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</si>
  <si>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</si>
  <si>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</si>
  <si>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</si>
  <si>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</si>
  <si>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</si>
  <si>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</si>
  <si>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</si>
  <si>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</si>
  <si>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</si>
  <si>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</si>
  <si>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</si>
  <si>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</si>
  <si>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</si>
  <si>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</si>
  <si>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</si>
  <si>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</si>
  <si>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</si>
  <si>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</si>
  <si>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</si>
  <si>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</si>
  <si>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</si>
  <si>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</si>
  <si>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</si>
  <si>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</si>
  <si>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</si>
  <si>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</si>
  <si>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</si>
  <si>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</si>
  <si>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</si>
  <si>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</si>
  <si>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</si>
  <si>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</si>
  <si>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</si>
  <si>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</si>
  <si>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</si>
  <si>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</si>
  <si>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</si>
  <si>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</si>
  <si>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</si>
  <si>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</si>
  <si>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</si>
  <si>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</si>
  <si>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</si>
  <si>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</si>
  <si>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</si>
  <si>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</si>
  <si>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</si>
  <si>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</si>
  <si>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</si>
  <si>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</si>
  <si>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</si>
  <si>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</si>
  <si>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</si>
  <si>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</si>
  <si>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</si>
  <si>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</si>
  <si>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</si>
  <si>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</si>
  <si>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</si>
  <si>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</si>
  <si>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</si>
  <si>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</si>
  <si>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</si>
  <si>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</si>
  <si>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</si>
  <si>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</si>
  <si>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</si>
  <si>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</si>
  <si>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</si>
  <si>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</si>
  <si>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</si>
  <si>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</si>
  <si>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</si>
  <si>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</si>
  <si>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</si>
  <si>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</si>
  <si>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</si>
  <si>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</si>
  <si>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</si>
  <si>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</si>
  <si>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</si>
  <si>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</si>
  <si>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</si>
  <si>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</si>
  <si>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</si>
  <si>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</si>
  <si>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</si>
  <si>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</si>
  <si>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</si>
  <si>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</si>
  <si>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</si>
  <si>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</si>
  <si>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</si>
  <si>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</si>
  <si>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</si>
  <si>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</si>
  <si>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</si>
  <si>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</si>
  <si>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</si>
  <si>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</si>
  <si>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</si>
  <si>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</si>
  <si>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</si>
  <si>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</si>
  <si>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</si>
  <si>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</si>
  <si>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</si>
  <si>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</si>
  <si>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</si>
  <si>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</si>
  <si>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</si>
  <si>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</si>
  <si>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</si>
  <si>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</si>
  <si>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</si>
  <si>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</si>
  <si>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</si>
  <si>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</si>
  <si>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</si>
  <si>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</si>
  <si>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</si>
  <si>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</si>
  <si>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</si>
  <si>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</si>
  <si>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</si>
  <si>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</si>
  <si>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</si>
  <si>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</si>
  <si>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</si>
  <si>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</si>
  <si>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</si>
  <si>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</si>
  <si>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</si>
  <si>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</si>
  <si>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</si>
  <si>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</si>
  <si>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</si>
  <si>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</si>
  <si>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</si>
  <si>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</si>
  <si>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</si>
  <si>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</si>
  <si>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</si>
  <si>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</si>
  <si>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</si>
  <si>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</si>
  <si>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</si>
  <si>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</si>
  <si>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</si>
  <si>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</si>
  <si>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</si>
  <si>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</si>
  <si>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</si>
  <si>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</si>
  <si>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</si>
  <si>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</si>
  <si>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</si>
  <si>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</si>
  <si>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</si>
  <si>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</si>
  <si>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</si>
  <si>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</si>
  <si>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</si>
  <si>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</si>
  <si>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</si>
  <si>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</si>
  <si>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</si>
  <si>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</si>
  <si>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</si>
  <si>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</si>
  <si>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</si>
  <si>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</si>
  <si>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</si>
  <si>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</si>
  <si>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</si>
  <si>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</si>
  <si>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</si>
  <si>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</si>
  <si>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</si>
  <si>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</si>
  <si>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</si>
  <si>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</si>
  <si>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</si>
  <si>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</si>
  <si>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</si>
  <si>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</si>
  <si>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</si>
  <si>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</si>
  <si>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</si>
  <si>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</si>
  <si>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</si>
  <si>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</si>
  <si>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</si>
  <si>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</si>
  <si>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</si>
  <si>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</si>
  <si>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</si>
  <si>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</si>
  <si>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</si>
  <si>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</si>
  <si>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</si>
  <si>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</si>
  <si>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</si>
  <si>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</si>
  <si>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</si>
  <si>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</si>
  <si>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</si>
  <si>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</si>
  <si>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</si>
  <si>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</si>
  <si>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</si>
  <si>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</si>
  <si>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</si>
  <si>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</si>
  <si>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</si>
  <si>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</si>
  <si>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</si>
  <si>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</si>
  <si>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</si>
  <si>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</si>
  <si>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</si>
  <si>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</si>
  <si>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</si>
  <si>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</si>
  <si>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</si>
  <si>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</si>
  <si>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</si>
  <si>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</si>
  <si>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</si>
  <si>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</si>
  <si>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</si>
  <si>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</si>
  <si>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</si>
  <si>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</si>
  <si>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</si>
  <si>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</si>
  <si>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</si>
  <si>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</si>
  <si>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</si>
  <si>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</si>
  <si>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</si>
  <si>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</si>
  <si>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</si>
  <si>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</si>
  <si>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</si>
  <si>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</si>
  <si>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</si>
  <si>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</si>
  <si>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</si>
  <si>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</si>
  <si>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</si>
  <si>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</si>
  <si>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</si>
  <si>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</si>
  <si>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</si>
  <si>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</si>
  <si>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</si>
  <si>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</si>
  <si>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</si>
  <si>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</si>
  <si>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</si>
  <si>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</si>
  <si>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</si>
  <si>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</si>
  <si>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</si>
  <si>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</si>
  <si>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</si>
  <si>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</si>
  <si>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</si>
  <si>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</si>
  <si>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</si>
  <si>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</si>
  <si>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</si>
  <si>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</si>
  <si>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</si>
  <si>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</si>
  <si>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</si>
  <si>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</si>
  <si>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</si>
  <si>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</si>
  <si>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</si>
  <si>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</si>
  <si>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</si>
  <si>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</si>
  <si>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</si>
  <si>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</si>
  <si>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</si>
  <si>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</si>
  <si>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</si>
  <si>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</si>
  <si>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</si>
  <si>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</si>
  <si>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</si>
  <si>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</si>
  <si>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</si>
  <si>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</si>
  <si>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</si>
  <si>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</si>
  <si>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</si>
  <si>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</si>
  <si>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</si>
  <si>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</si>
  <si>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</si>
  <si>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</si>
  <si>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</si>
  <si>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</si>
  <si>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</si>
  <si>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</si>
  <si>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</si>
  <si>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</si>
  <si>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</si>
  <si>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</si>
  <si>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</si>
  <si>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</si>
  <si>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</si>
  <si>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</si>
  <si>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</si>
  <si>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</si>
  <si>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</si>
  <si>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</si>
  <si>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</si>
  <si>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</si>
  <si>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</si>
  <si>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</si>
  <si>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</si>
  <si>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</si>
  <si>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</si>
  <si>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</si>
  <si>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</si>
  <si>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</si>
  <si>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</si>
  <si>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</si>
  <si>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</si>
  <si>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</si>
  <si>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</si>
  <si>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</si>
  <si>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</si>
  <si>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</si>
  <si>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</si>
  <si>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</si>
  <si>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</si>
  <si>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</si>
  <si>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</si>
  <si>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</si>
  <si>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</si>
  <si>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</si>
  <si>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</si>
  <si>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</si>
  <si>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</si>
  <si>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</si>
  <si>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</si>
  <si>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</si>
  <si>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</si>
  <si>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</si>
  <si>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</si>
  <si>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</si>
  <si>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</si>
  <si>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</si>
  <si>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</si>
  <si>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</si>
  <si>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</si>
  <si>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</si>
  <si>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</si>
  <si>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</si>
  <si>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</si>
  <si>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</si>
  <si>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</si>
  <si>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</si>
  <si>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</si>
  <si>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</si>
  <si>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</si>
  <si>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</si>
  <si>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</si>
  <si>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</si>
  <si>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</si>
  <si>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</si>
  <si>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</si>
  <si>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</si>
  <si>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</si>
  <si>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</si>
  <si>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</si>
  <si>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</si>
  <si>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</si>
  <si>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</si>
  <si>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</si>
  <si>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</si>
  <si>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</si>
  <si>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</si>
  <si>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</si>
  <si>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</si>
  <si>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</si>
  <si>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</si>
  <si>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</si>
  <si>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</si>
  <si>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</si>
  <si>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</si>
  <si>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</si>
  <si>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</si>
  <si>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</si>
  <si>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</si>
  <si>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</si>
  <si>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</si>
  <si>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</si>
  <si>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</si>
  <si>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</si>
  <si>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</si>
  <si>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</si>
  <si>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</si>
  <si>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</si>
  <si>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</si>
  <si>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</si>
  <si>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</si>
  <si>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</si>
  <si>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</si>
  <si>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</si>
  <si>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</si>
  <si>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</si>
  <si>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</si>
  <si>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</si>
  <si>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</si>
  <si>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</si>
  <si>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</si>
  <si>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</si>
  <si>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</si>
  <si>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</si>
  <si>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</si>
  <si>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</si>
  <si>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</si>
  <si>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</si>
  <si>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</si>
  <si>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</si>
  <si>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</si>
  <si>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</si>
  <si>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</si>
  <si>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</si>
  <si>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</si>
  <si>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</si>
  <si>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</si>
  <si>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</si>
  <si>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</si>
  <si>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</si>
  <si>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</si>
  <si>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</si>
  <si>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</si>
  <si>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</si>
  <si>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</si>
  <si>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</si>
  <si>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</si>
  <si>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</si>
  <si>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</si>
  <si>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</si>
  <si>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</si>
  <si>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</si>
  <si>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</si>
  <si>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</si>
  <si>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</si>
  <si>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</si>
  <si>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</si>
  <si>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</si>
  <si>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</si>
  <si>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</si>
  <si>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</si>
  <si>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</si>
  <si>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</si>
  <si>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</si>
  <si>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</si>
  <si>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</si>
  <si>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</si>
  <si>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</si>
  <si>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</si>
  <si>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</si>
  <si>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</si>
  <si>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</si>
  <si>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</si>
  <si>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</si>
  <si>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</si>
  <si>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</si>
  <si>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</si>
  <si>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</si>
  <si>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</si>
  <si>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</si>
  <si>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</si>
  <si>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</si>
  <si>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</si>
  <si>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</si>
  <si>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</si>
  <si>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</si>
  <si>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</si>
  <si>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</si>
  <si>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</si>
  <si>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</si>
  <si>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</si>
  <si>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</si>
  <si>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</si>
  <si>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</si>
  <si>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</si>
  <si>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</si>
  <si>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</si>
  <si>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</si>
  <si>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</si>
  <si>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</si>
  <si>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</si>
  <si>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</si>
  <si>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</si>
  <si>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</si>
  <si>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</si>
  <si>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</si>
  <si>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</si>
  <si>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</si>
  <si>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</si>
  <si>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</si>
  <si>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</si>
  <si>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</si>
  <si>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</si>
  <si>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</si>
  <si>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</si>
  <si>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</si>
  <si>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</si>
  <si>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</si>
  <si>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</si>
  <si>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</si>
  <si>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</si>
  <si>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</si>
  <si>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</si>
  <si>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</si>
  <si>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</si>
  <si>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</si>
  <si>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</si>
  <si>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</si>
  <si>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</si>
  <si>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</si>
  <si>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</si>
  <si>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</si>
  <si>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</si>
  <si>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</si>
  <si>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</si>
  <si>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</si>
  <si>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</si>
  <si>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</si>
  <si>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</si>
  <si>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</si>
  <si>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</si>
  <si>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</si>
  <si>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</si>
  <si>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</si>
  <si>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</si>
  <si>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</si>
  <si>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</si>
  <si>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</si>
  <si>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</si>
  <si>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</si>
  <si>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</si>
  <si>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</si>
  <si>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</si>
  <si>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</si>
  <si>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</si>
  <si>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</si>
  <si>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</si>
  <si>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</si>
  <si>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</si>
  <si>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</si>
  <si>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</si>
  <si>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</si>
  <si>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</si>
  <si>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</si>
  <si>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</si>
  <si>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</si>
  <si>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</si>
  <si>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</si>
  <si>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</si>
  <si>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</si>
  <si>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</si>
  <si>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</si>
  <si>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</si>
  <si>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</si>
  <si>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</si>
  <si>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</si>
  <si>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</si>
  <si>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</si>
  <si>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</si>
  <si>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</si>
  <si>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</si>
  <si>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</si>
  <si>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</si>
  <si>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</si>
  <si>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</si>
  <si>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</si>
  <si>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</si>
  <si>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</si>
  <si>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</si>
  <si>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</si>
  <si>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</si>
  <si>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</si>
  <si>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</si>
  <si>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</si>
  <si>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</si>
  <si>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</si>
  <si>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</si>
  <si>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</si>
  <si>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</si>
  <si>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</si>
  <si>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</si>
  <si>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</si>
  <si>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</si>
  <si>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</si>
  <si>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</si>
  <si>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</si>
  <si>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</si>
  <si>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</si>
  <si>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</si>
  <si>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</si>
  <si>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</si>
  <si>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</si>
  <si>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</si>
  <si>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</si>
  <si>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</si>
  <si>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</si>
  <si>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</si>
  <si>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</si>
  <si>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</si>
  <si>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</si>
  <si>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</si>
  <si>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</si>
  <si>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</si>
  <si>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</si>
  <si>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</si>
  <si>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</si>
  <si>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</si>
  <si>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</si>
  <si>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</si>
  <si>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</si>
  <si>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</si>
  <si>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</si>
  <si>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</si>
  <si>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</si>
  <si>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</si>
  <si>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</si>
  <si>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</si>
  <si>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</si>
  <si>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</si>
  <si>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</si>
  <si>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</si>
  <si>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</si>
  <si>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</si>
  <si>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</si>
  <si>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</si>
  <si>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</si>
  <si>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</si>
  <si>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</si>
  <si>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</si>
  <si>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</si>
  <si>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</si>
  <si>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</si>
  <si>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</si>
  <si>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</si>
  <si>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</si>
  <si>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</si>
  <si>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</si>
  <si>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</si>
  <si>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</si>
  <si>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</si>
  <si>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</si>
  <si>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</si>
  <si>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</si>
  <si>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</si>
  <si>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</si>
  <si>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</si>
  <si>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</si>
  <si>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</si>
  <si>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</si>
  <si>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</si>
  <si>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</si>
  <si>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</si>
  <si>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</si>
  <si>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</si>
  <si>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</si>
  <si>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</si>
  <si>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</si>
  <si>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</si>
  <si>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</si>
  <si>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</si>
  <si>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</si>
  <si>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</si>
  <si>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</si>
  <si>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</si>
  <si>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</si>
  <si>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</si>
  <si>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</si>
  <si>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</si>
  <si>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</si>
  <si>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</si>
  <si>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</si>
  <si>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</si>
  <si>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</si>
  <si>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</si>
  <si>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</si>
  <si>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</si>
  <si>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</si>
  <si>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</si>
  <si>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</si>
  <si>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</si>
  <si>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</si>
  <si>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</si>
  <si>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</si>
  <si>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</si>
  <si>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</si>
  <si>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</si>
  <si>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</si>
  <si>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</si>
  <si>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</si>
  <si>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</si>
  <si>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</si>
  <si>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</si>
  <si>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</si>
  <si>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</si>
  <si>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</si>
  <si>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</si>
  <si>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</si>
  <si>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</si>
  <si>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</si>
  <si>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</si>
  <si>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</si>
  <si>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</si>
  <si>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</si>
  <si>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</si>
  <si>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</si>
  <si>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</si>
  <si>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</si>
  <si>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</si>
  <si>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</si>
  <si>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</si>
  <si>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</si>
  <si>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</si>
  <si>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</si>
  <si>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</si>
  <si>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</si>
  <si>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</si>
  <si>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</si>
  <si>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</si>
  <si>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</si>
  <si>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</si>
  <si>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</si>
  <si>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</si>
  <si>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</si>
  <si>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</si>
  <si>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</si>
  <si>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</si>
  <si>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</si>
  <si>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</si>
  <si>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</si>
  <si>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</si>
  <si>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</si>
  <si>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</si>
  <si>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</si>
  <si>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</si>
  <si>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</si>
  <si>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</si>
  <si>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</si>
  <si>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</si>
  <si>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</si>
  <si>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</si>
  <si>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</si>
  <si>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</si>
  <si>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</si>
  <si>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</si>
  <si>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</si>
  <si>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</si>
  <si>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</si>
  <si>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</si>
  <si>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</si>
  <si>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</si>
  <si>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</si>
  <si>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</si>
  <si>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</si>
  <si>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</si>
  <si>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</si>
  <si>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</si>
  <si>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</si>
  <si>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</si>
  <si>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</si>
  <si>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</si>
  <si>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</si>
  <si>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</si>
  <si>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</si>
  <si>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</si>
  <si>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</si>
  <si>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</si>
  <si>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</si>
  <si>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</si>
  <si>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</si>
  <si>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</si>
  <si>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</si>
  <si>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</si>
  <si>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</si>
  <si>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</si>
  <si>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</si>
  <si>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</si>
  <si>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</si>
  <si>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</si>
  <si>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</si>
  <si>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</si>
  <si>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</si>
  <si>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</si>
  <si>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</si>
  <si>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</si>
  <si>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</si>
  <si>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</si>
  <si>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</si>
  <si>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</si>
  <si>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</si>
  <si>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</si>
  <si>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</si>
  <si>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</si>
  <si>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</si>
  <si>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</si>
  <si>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</si>
  <si>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</si>
  <si>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</si>
  <si>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</si>
  <si>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</si>
  <si>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</si>
  <si>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</si>
  <si>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</si>
  <si>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</si>
  <si>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</si>
  <si>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</si>
  <si>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</si>
  <si>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</si>
  <si>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</si>
  <si>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</si>
  <si>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</si>
  <si>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</si>
  <si>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</si>
  <si>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</si>
  <si>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</si>
  <si>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</si>
  <si>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</si>
  <si>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</si>
  <si>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</si>
  <si>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</si>
  <si>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</si>
  <si>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</si>
  <si>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</si>
  <si>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</si>
  <si>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</si>
  <si>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</si>
  <si>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</si>
  <si>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</si>
  <si>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</si>
  <si>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</si>
  <si>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</si>
  <si>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</si>
  <si>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</si>
  <si>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</si>
  <si>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</si>
  <si>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</si>
  <si>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</si>
  <si>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</si>
  <si>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</si>
  <si>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</si>
  <si>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</si>
  <si>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</si>
  <si>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</si>
  <si>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</si>
  <si>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</si>
  <si>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</si>
  <si>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</si>
  <si>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</si>
  <si>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</si>
  <si>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</si>
  <si>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</si>
  <si>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</si>
  <si>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</si>
  <si>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</si>
  <si>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</si>
  <si>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</si>
  <si>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</si>
  <si>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</si>
  <si>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</si>
  <si>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</si>
  <si>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</si>
  <si>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</si>
  <si>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</si>
  <si>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</si>
  <si>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</si>
  <si>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</si>
  <si>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</si>
  <si>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</si>
  <si>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</si>
  <si>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</si>
  <si>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</si>
  <si>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</si>
  <si>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</si>
  <si>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</si>
  <si>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</si>
  <si>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</si>
  <si>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</si>
  <si>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</si>
  <si>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</si>
  <si>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</si>
  <si>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</si>
  <si>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</si>
  <si>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</si>
  <si>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</si>
  <si>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</si>
  <si>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</si>
  <si>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</si>
  <si>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</si>
  <si>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</si>
  <si>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</si>
  <si>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</si>
  <si>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</si>
  <si>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</si>
  <si>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</si>
  <si>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</si>
  <si>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</si>
  <si>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</si>
  <si>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</si>
  <si>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</si>
  <si>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</si>
  <si>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</si>
  <si>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</si>
  <si>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</si>
  <si>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</si>
  <si>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</si>
  <si>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</si>
  <si>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</si>
  <si>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</si>
  <si>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</si>
  <si>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</si>
  <si>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</si>
  <si>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</si>
  <si>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</si>
  <si>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</si>
  <si>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</si>
  <si>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</si>
  <si>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</si>
  <si>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</si>
  <si>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</si>
  <si>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</si>
  <si>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</si>
  <si>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</si>
  <si>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</si>
  <si>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</si>
  <si>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</si>
  <si>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</si>
  <si>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</si>
  <si>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</si>
  <si>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</si>
  <si>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</si>
  <si>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</si>
  <si>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</si>
  <si>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</si>
  <si>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</si>
  <si>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</si>
  <si>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</si>
  <si>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</si>
  <si>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</si>
  <si>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</si>
  <si>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</si>
  <si>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</si>
  <si>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</si>
  <si>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</si>
  <si>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</si>
  <si>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</si>
  <si>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</si>
  <si>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</si>
  <si>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</si>
  <si>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</si>
  <si>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</si>
  <si>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</si>
  <si>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</si>
  <si>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</si>
  <si>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</si>
  <si>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</si>
  <si>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</si>
  <si>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</si>
  <si>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</si>
  <si>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</si>
  <si>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</si>
  <si>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</si>
  <si>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</si>
  <si>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</si>
  <si>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</si>
  <si>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</si>
  <si>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</si>
  <si>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</si>
  <si>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</si>
  <si>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</si>
  <si>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</si>
  <si>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</si>
  <si>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</si>
  <si>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</si>
  <si>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</si>
  <si>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</si>
  <si>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</si>
  <si>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</si>
  <si>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</si>
  <si>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</si>
  <si>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</si>
  <si>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</si>
  <si>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</si>
  <si>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</si>
  <si>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</si>
  <si>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</si>
  <si>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</si>
  <si>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</si>
  <si>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</si>
  <si>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</si>
  <si>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</si>
  <si>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</si>
  <si>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</si>
  <si>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</si>
  <si>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</si>
  <si>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</si>
  <si>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</si>
  <si>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</si>
  <si>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</si>
  <si>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</si>
  <si>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</si>
  <si>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</si>
  <si>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</si>
  <si>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</si>
  <si>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</si>
  <si>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</si>
  <si>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</si>
  <si>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</si>
  <si>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</si>
  <si>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</si>
  <si>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</si>
  <si>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</si>
  <si>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</si>
  <si>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</si>
  <si>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</si>
  <si>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</si>
  <si>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</si>
  <si>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</si>
  <si>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</si>
  <si>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</si>
  <si>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</si>
  <si>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</si>
  <si>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</si>
  <si>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</si>
  <si>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</si>
  <si>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</si>
  <si>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</si>
  <si>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</si>
  <si>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</si>
  <si>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</si>
  <si>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</si>
  <si>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</si>
  <si>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</si>
  <si>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</si>
  <si>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</si>
  <si>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</si>
  <si>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</si>
  <si>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</si>
  <si>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</si>
  <si>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</si>
  <si>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</si>
  <si>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</si>
  <si>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</si>
  <si>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</si>
  <si>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</si>
  <si>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</si>
  <si>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</si>
  <si>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</si>
  <si>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</si>
  <si>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</si>
  <si>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</si>
  <si>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</si>
  <si>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</si>
  <si>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</si>
  <si>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</si>
  <si>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</si>
  <si>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</si>
  <si>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</si>
  <si>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</si>
  <si>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</si>
  <si>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</si>
  <si>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</si>
  <si>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</si>
  <si>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</si>
  <si>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</si>
  <si>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</si>
  <si>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</si>
  <si>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</si>
  <si>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</si>
  <si>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</si>
  <si>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</si>
  <si>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</si>
  <si>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</si>
  <si>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</si>
  <si>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</si>
  <si>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</si>
  <si>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</si>
  <si>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</si>
  <si>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</si>
  <si>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</si>
  <si>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</si>
  <si>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</si>
  <si>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</si>
  <si>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</si>
  <si>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</si>
  <si>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</si>
  <si>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</si>
  <si>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</si>
  <si>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</si>
  <si>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</si>
  <si>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</si>
  <si>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</si>
  <si>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</si>
  <si>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</si>
  <si>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</si>
  <si>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</si>
  <si>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</si>
  <si>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</si>
  <si>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</si>
  <si>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</si>
  <si>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</si>
  <si>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</si>
  <si>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</si>
  <si>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</si>
  <si>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</si>
  <si>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</si>
  <si>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</si>
  <si>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</si>
  <si>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</si>
  <si>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</si>
  <si>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</si>
  <si>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</si>
  <si>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</si>
  <si>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</si>
  <si>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</si>
  <si>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</si>
  <si>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</si>
  <si>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</si>
  <si>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</si>
  <si>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</si>
  <si>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</si>
  <si>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</si>
  <si>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</si>
  <si>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</si>
  <si>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</si>
  <si>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</si>
  <si>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</si>
  <si>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</si>
  <si>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</si>
  <si>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</si>
  <si>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</si>
  <si>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</si>
  <si>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</si>
  <si>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</si>
  <si>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</si>
  <si>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</si>
  <si>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</si>
  <si>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</si>
  <si>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</si>
  <si>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</si>
  <si>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</si>
  <si>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</si>
  <si>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</si>
  <si>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</si>
  <si>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</si>
  <si>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</si>
  <si>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</si>
  <si>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</si>
  <si>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</si>
  <si>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</si>
  <si>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</si>
  <si>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</si>
  <si>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</si>
  <si>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</si>
  <si>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</si>
  <si>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</si>
  <si>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</si>
  <si>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</si>
  <si>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</si>
  <si>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</si>
  <si>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</si>
  <si>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</si>
  <si>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</si>
  <si>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</si>
  <si>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</si>
  <si>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</si>
  <si>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</si>
  <si>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</si>
  <si>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</si>
  <si>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</si>
  <si>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</si>
  <si>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</si>
  <si>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</si>
  <si>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</si>
  <si>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</si>
  <si>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</si>
  <si>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</si>
  <si>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</si>
  <si>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</si>
  <si>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</si>
  <si>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</si>
  <si>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</si>
  <si>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</si>
  <si>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</si>
  <si>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</si>
  <si>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</si>
  <si>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</si>
  <si>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</si>
  <si>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</si>
  <si>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</si>
  <si>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</si>
  <si>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</si>
  <si>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</si>
  <si>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</si>
  <si>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</si>
  <si>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</si>
  <si>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</si>
  <si>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</si>
  <si>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</si>
  <si>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</si>
  <si>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</si>
  <si>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</si>
  <si>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</si>
  <si>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</si>
  <si>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</si>
  <si>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</si>
  <si>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</si>
  <si>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</si>
  <si>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</si>
  <si>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</si>
  <si>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</si>
  <si>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</si>
  <si>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</si>
  <si>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</si>
  <si>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</si>
  <si>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</si>
  <si>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</si>
  <si>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</si>
  <si>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</si>
  <si>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</si>
  <si>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</si>
  <si>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</si>
  <si>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</si>
  <si>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</si>
  <si>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</si>
  <si>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</si>
  <si>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</si>
  <si>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</si>
  <si>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</si>
  <si>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</si>
  <si>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</si>
  <si>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</si>
  <si>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</si>
  <si>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</si>
  <si>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</si>
  <si>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</si>
  <si>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</si>
  <si>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</si>
  <si>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</si>
  <si>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</si>
  <si>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</si>
  <si>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</si>
  <si>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</si>
  <si>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</si>
  <si>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</si>
  <si>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</si>
  <si>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</si>
  <si>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</si>
  <si>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</si>
  <si>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</si>
  <si>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</si>
  <si>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</si>
  <si>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</si>
  <si>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</si>
  <si>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</si>
  <si>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</si>
  <si>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</si>
  <si>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</si>
  <si>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</si>
  <si>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</si>
  <si>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</si>
  <si>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</si>
  <si>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</si>
  <si>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</si>
  <si>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</si>
  <si>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</si>
  <si>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</si>
  <si>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</si>
  <si>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</si>
  <si>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</si>
  <si>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</si>
  <si>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</si>
  <si>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</si>
  <si>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</si>
  <si>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</si>
  <si>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</si>
  <si>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</si>
  <si>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</si>
  <si>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</si>
  <si>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</si>
  <si>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</si>
  <si>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</si>
  <si>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</si>
  <si>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</si>
  <si>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</si>
  <si>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</si>
  <si>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</si>
  <si>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</si>
  <si>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</si>
  <si>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</si>
  <si>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</si>
  <si>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</si>
  <si>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</si>
  <si>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</si>
  <si>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</si>
  <si>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</si>
  <si>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</si>
  <si>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</si>
  <si>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</si>
  <si>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</si>
  <si>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</si>
  <si>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</si>
  <si>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</si>
  <si>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</si>
  <si>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</si>
  <si>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</si>
  <si>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</si>
  <si>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</si>
  <si>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</si>
  <si>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</si>
  <si>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</si>
  <si>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</si>
  <si>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</si>
  <si>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</si>
  <si>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</si>
  <si>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</si>
  <si>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</si>
  <si>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</si>
  <si>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</si>
  <si>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</si>
  <si>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</si>
  <si>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</si>
  <si>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</si>
  <si>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</si>
  <si>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</si>
  <si>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</si>
  <si>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</si>
  <si>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</si>
  <si>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</si>
  <si>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</si>
  <si>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</si>
  <si>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</si>
  <si>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</si>
  <si>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</si>
  <si>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</si>
  <si>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</si>
  <si>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</si>
  <si>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</si>
  <si>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</si>
  <si>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</si>
  <si>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</si>
  <si>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</si>
  <si>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</si>
  <si>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</si>
  <si>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</si>
  <si>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</si>
  <si>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</si>
  <si>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</si>
  <si>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</si>
  <si>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</si>
  <si>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</si>
  <si>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</si>
  <si>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</si>
  <si>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</si>
  <si>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</si>
  <si>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</si>
  <si>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</si>
  <si>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</si>
  <si>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</si>
  <si>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</si>
  <si>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</si>
  <si>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</si>
  <si>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</si>
  <si>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</si>
  <si>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</si>
  <si>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</si>
  <si>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</si>
  <si>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</si>
  <si>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</si>
  <si>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</si>
  <si>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</si>
  <si>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</si>
  <si>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</si>
  <si>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</si>
  <si>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</si>
  <si>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</si>
  <si>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</si>
  <si>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</si>
  <si>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</si>
  <si>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</si>
  <si>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</si>
  <si>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</si>
  <si>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</si>
  <si>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</si>
  <si>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</si>
  <si>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</si>
  <si>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</si>
  <si>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</si>
  <si>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</si>
  <si>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</si>
  <si>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</si>
  <si>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</si>
  <si>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</si>
  <si>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</si>
  <si>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</si>
  <si>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</si>
  <si>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</si>
  <si>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</si>
  <si>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</si>
  <si>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</si>
  <si>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</si>
  <si>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</si>
  <si>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</si>
  <si>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</si>
  <si>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</si>
  <si>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</si>
  <si>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</si>
  <si>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</si>
  <si>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</si>
  <si>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</si>
  <si>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</si>
  <si>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</si>
  <si>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</si>
  <si>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</si>
  <si>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</si>
  <si>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</si>
  <si>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</si>
  <si>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</si>
  <si>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</si>
  <si>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</si>
  <si>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</si>
  <si>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</si>
  <si>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</si>
  <si>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</si>
  <si>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</si>
  <si>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</si>
  <si>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</si>
  <si>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</si>
  <si>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</si>
  <si>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</si>
  <si>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</si>
  <si>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</si>
  <si>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</si>
  <si>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</si>
  <si>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</si>
  <si>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</si>
  <si>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</si>
  <si>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</si>
  <si>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</si>
  <si>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</si>
  <si>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</si>
  <si>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</si>
  <si>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</si>
  <si>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</si>
  <si>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</si>
  <si>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</si>
  <si>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</si>
  <si>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</si>
  <si>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</si>
  <si>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</si>
  <si>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</si>
  <si>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</si>
  <si>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</si>
  <si>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</si>
  <si>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</si>
  <si>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</si>
  <si>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</si>
  <si>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</si>
  <si>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</si>
  <si>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</si>
  <si>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</si>
  <si>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</si>
  <si>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</si>
  <si>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</si>
  <si>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</si>
  <si>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</si>
  <si>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</si>
  <si>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</si>
  <si>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</si>
  <si>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</si>
  <si>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</si>
  <si>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</si>
  <si>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</si>
  <si>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</si>
  <si>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</si>
  <si>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</si>
  <si>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</si>
  <si>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</si>
  <si>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</si>
  <si>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</si>
  <si>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</si>
  <si>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</si>
  <si>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</si>
  <si>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</si>
  <si>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</si>
  <si>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</si>
  <si>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</si>
  <si>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</si>
  <si>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</si>
  <si>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</si>
  <si>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</si>
  <si>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</si>
  <si>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</si>
  <si>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</si>
  <si>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</si>
  <si>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</si>
  <si>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</si>
  <si>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</si>
  <si>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</si>
  <si>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</si>
  <si>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</si>
  <si>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</si>
  <si>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</si>
  <si>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</si>
  <si>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</si>
  <si>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</si>
  <si>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</si>
  <si>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</si>
  <si>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</si>
  <si>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</si>
  <si>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</si>
  <si>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</si>
  <si>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</si>
  <si>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</si>
  <si>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</si>
  <si>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</si>
  <si>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</si>
  <si>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</si>
  <si>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</si>
  <si>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</si>
  <si>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</si>
  <si>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</si>
  <si>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</si>
  <si>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</si>
  <si>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</si>
  <si>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</si>
  <si>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</si>
  <si>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</si>
  <si>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</si>
  <si>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</si>
  <si>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</si>
  <si>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</si>
  <si>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</si>
  <si>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</si>
  <si>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</si>
  <si>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</si>
  <si>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</si>
  <si>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</si>
  <si>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</si>
  <si>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</si>
  <si>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</si>
  <si>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</si>
  <si>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</si>
  <si>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</si>
  <si>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</si>
  <si>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</si>
  <si>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</si>
  <si>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</si>
  <si>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</si>
  <si>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</si>
  <si>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</si>
  <si>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</si>
  <si>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</si>
  <si>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</si>
  <si>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</si>
  <si>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</si>
  <si>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</si>
  <si>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</si>
  <si>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</si>
  <si>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</si>
  <si>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</si>
  <si>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</si>
  <si>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</si>
  <si>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</si>
  <si>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</si>
  <si>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</si>
  <si>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</si>
  <si>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</si>
  <si>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</si>
  <si>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</si>
  <si>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</si>
  <si>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</si>
  <si>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</si>
  <si>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</si>
  <si>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</si>
  <si>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</si>
  <si>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</si>
  <si>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</si>
  <si>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</si>
  <si>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</si>
  <si>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</si>
  <si>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</si>
  <si>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</si>
  <si>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</si>
  <si>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</si>
  <si>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</si>
  <si>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</si>
  <si>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</si>
  <si>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</si>
  <si>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</si>
  <si>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</si>
  <si>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</si>
  <si>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</si>
  <si>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</si>
  <si>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</si>
  <si>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</si>
  <si>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</si>
  <si>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</si>
  <si>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</si>
  <si>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</si>
  <si>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</si>
  <si>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</si>
  <si>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</si>
  <si>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</si>
  <si>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</si>
  <si>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</si>
  <si>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</si>
  <si>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</si>
  <si>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</si>
  <si>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</si>
  <si>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</si>
  <si>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</si>
  <si>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</si>
  <si>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</si>
  <si>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</si>
  <si>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</si>
  <si>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</si>
  <si>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</si>
  <si>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</si>
  <si>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</si>
  <si>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</si>
  <si>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</si>
  <si>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</si>
  <si>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</si>
  <si>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</si>
  <si>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</si>
  <si>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</si>
  <si>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</si>
  <si>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</si>
  <si>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</si>
  <si>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</si>
  <si>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</si>
  <si>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</si>
  <si>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</si>
  <si>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</si>
  <si>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</si>
  <si>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</si>
  <si>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</si>
  <si>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</si>
  <si>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</si>
  <si>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</si>
  <si>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</si>
  <si>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</si>
  <si>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</si>
  <si>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</si>
  <si>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</si>
  <si>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</si>
  <si>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</si>
  <si>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</si>
  <si>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</si>
  <si>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</si>
  <si>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</si>
  <si>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</si>
  <si>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</si>
  <si>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</si>
  <si>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</si>
  <si>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</si>
  <si>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</si>
  <si>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</si>
  <si>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</si>
  <si>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</si>
  <si>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</si>
  <si>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</si>
  <si>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</si>
  <si>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</si>
  <si>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</si>
  <si>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</si>
  <si>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</si>
  <si>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</si>
  <si>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</si>
  <si>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</si>
  <si>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</si>
  <si>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</si>
  <si>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</si>
  <si>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</si>
  <si>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</si>
  <si>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</si>
  <si>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</si>
  <si>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</si>
  <si>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</si>
  <si>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</si>
  <si>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</si>
  <si>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</si>
  <si>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</si>
  <si>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</si>
  <si>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</si>
  <si>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</si>
  <si>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</si>
  <si>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</si>
  <si>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</si>
  <si>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</si>
  <si>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</si>
  <si>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</si>
  <si>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</si>
  <si>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</si>
  <si>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</si>
  <si>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</si>
  <si>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</si>
  <si>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</si>
  <si>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</si>
  <si>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</si>
  <si>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</si>
  <si>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</si>
  <si>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</si>
  <si>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</si>
  <si>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</si>
  <si>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</si>
  <si>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</si>
  <si>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</si>
  <si>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</si>
  <si>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</si>
  <si>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</si>
  <si>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</si>
  <si>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</si>
  <si>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</si>
  <si>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</si>
  <si>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</si>
  <si>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</si>
  <si>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</si>
  <si>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</si>
  <si>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</si>
  <si>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</si>
  <si>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</si>
  <si>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</si>
  <si>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</si>
  <si>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</si>
  <si>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</si>
  <si>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</si>
  <si>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</si>
  <si>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</si>
  <si>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</si>
  <si>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</si>
  <si>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</si>
  <si>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</si>
  <si>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</si>
  <si>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</si>
  <si>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</si>
  <si>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</si>
  <si>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</si>
  <si>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</si>
  <si>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</si>
  <si>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</si>
  <si>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</si>
  <si>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</si>
  <si>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</si>
  <si>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</si>
  <si>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</si>
  <si>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</si>
  <si>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</si>
  <si>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</si>
  <si>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</si>
  <si>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</si>
  <si>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</si>
  <si>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</si>
  <si>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</si>
  <si>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</si>
  <si>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</si>
  <si>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</si>
  <si>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</si>
  <si>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</si>
  <si>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</si>
  <si>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</si>
  <si>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</si>
  <si>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</si>
  <si>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</si>
  <si>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</si>
  <si>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</si>
  <si>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</si>
  <si>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</si>
  <si>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</si>
  <si>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</si>
  <si>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</si>
  <si>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</si>
  <si>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</si>
  <si>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</si>
  <si>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</si>
  <si>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</si>
  <si>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</si>
  <si>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</si>
  <si>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</si>
  <si>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</si>
  <si>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</si>
  <si>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</si>
  <si>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</si>
  <si>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</si>
  <si>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</si>
  <si>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</si>
  <si>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</si>
  <si>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</si>
  <si>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</si>
  <si>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</si>
  <si>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</si>
  <si>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</si>
  <si>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</si>
  <si>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</si>
  <si>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</si>
  <si>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</si>
  <si>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</si>
  <si>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</si>
  <si>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</si>
  <si>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</si>
  <si>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</si>
  <si>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</si>
  <si>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</si>
  <si>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</si>
  <si>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</si>
  <si>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</si>
  <si>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</si>
  <si>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</si>
  <si>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</si>
  <si>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</si>
  <si>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</si>
  <si>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</si>
  <si>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</si>
  <si>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</si>
  <si>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</si>
  <si>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</si>
  <si>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</si>
  <si>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</si>
  <si>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</si>
  <si>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</si>
  <si>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</si>
  <si>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</si>
  <si>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</si>
  <si>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</si>
  <si>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</si>
  <si>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</si>
  <si>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</si>
  <si>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</si>
  <si>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</si>
  <si>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</si>
  <si>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</si>
  <si>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</si>
  <si>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</si>
  <si>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</si>
  <si>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</si>
  <si>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</si>
  <si>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</si>
  <si>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</si>
  <si>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</si>
  <si>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</si>
  <si>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</si>
  <si>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</si>
  <si>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</si>
  <si>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</si>
  <si>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</si>
  <si>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</si>
  <si>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</si>
  <si>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</si>
  <si>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</si>
  <si>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</si>
  <si>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</si>
  <si>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</si>
  <si>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</si>
  <si>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</si>
  <si>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</si>
  <si>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</si>
  <si>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</si>
  <si>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</si>
  <si>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</si>
  <si>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</si>
  <si>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</si>
  <si>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</si>
  <si>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</si>
  <si>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</si>
  <si>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</si>
  <si>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</si>
  <si>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</si>
  <si>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</si>
  <si>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</si>
  <si>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</si>
  <si>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</si>
  <si>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</si>
  <si>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</si>
  <si>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</si>
  <si>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</si>
  <si>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</si>
  <si>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</si>
  <si>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</si>
  <si>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</si>
  <si>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</si>
  <si>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</si>
  <si>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</si>
  <si>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</si>
  <si>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</si>
  <si>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</si>
  <si>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</si>
  <si>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</si>
  <si>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</si>
  <si>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</si>
  <si>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</si>
  <si>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</si>
  <si>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</si>
  <si>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</si>
  <si>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</si>
  <si>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</si>
  <si>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</si>
  <si>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</si>
  <si>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</si>
  <si>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</si>
  <si>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</si>
  <si>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</si>
  <si>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</si>
  <si>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</si>
  <si>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</si>
  <si>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</si>
  <si>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</si>
  <si>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</si>
  <si>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</si>
  <si>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</si>
  <si>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</si>
  <si>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</si>
  <si>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</si>
  <si>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</si>
  <si>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</si>
  <si>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</si>
  <si>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</si>
  <si>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</si>
  <si>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</si>
  <si>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</si>
  <si>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</si>
  <si>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</si>
  <si>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</si>
  <si>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</si>
  <si>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</si>
  <si>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</si>
  <si>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</si>
  <si>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</si>
  <si>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</si>
  <si>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</si>
  <si>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</si>
  <si>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</si>
  <si>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</si>
  <si>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</si>
  <si>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</si>
  <si>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</si>
  <si>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</si>
  <si>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</si>
  <si>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</si>
  <si>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</si>
  <si>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</si>
  <si>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</si>
  <si>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</si>
  <si>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</si>
  <si>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</si>
  <si>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</si>
  <si>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</si>
  <si>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</si>
  <si>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</si>
  <si>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</si>
  <si>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</si>
  <si>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</si>
  <si>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</si>
  <si>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</si>
  <si>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</si>
  <si>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</si>
  <si>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</si>
  <si>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</si>
  <si>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</si>
  <si>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</si>
  <si>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</si>
  <si>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</si>
  <si>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</si>
  <si>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</si>
  <si>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</si>
  <si>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</si>
  <si>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</si>
  <si>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</si>
  <si>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</si>
  <si>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</si>
  <si>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</si>
  <si>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</si>
  <si>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</si>
  <si>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</si>
  <si>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</si>
  <si>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</si>
  <si>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</si>
  <si>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</si>
  <si>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</si>
  <si>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</si>
  <si>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</si>
  <si>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</si>
  <si>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</si>
  <si>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</si>
  <si>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</si>
  <si>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</si>
  <si>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</si>
  <si>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</si>
  <si>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</si>
  <si>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</si>
  <si>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</si>
  <si>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</si>
  <si>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</si>
  <si>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</si>
  <si>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</si>
  <si>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</si>
  <si>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</si>
  <si>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</si>
  <si>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</si>
  <si>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</si>
  <si>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</si>
  <si>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</si>
  <si>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</si>
  <si>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</si>
  <si>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</si>
  <si>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</si>
  <si>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</si>
  <si>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</si>
  <si>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</si>
  <si>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</si>
  <si>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</si>
  <si>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</si>
  <si>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</si>
  <si>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</si>
  <si>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</si>
  <si>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</si>
  <si>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</si>
  <si>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</si>
  <si>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</si>
  <si>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</si>
  <si>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</si>
  <si>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</si>
  <si>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</si>
  <si>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</si>
  <si>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</si>
  <si>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</si>
  <si>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</si>
  <si>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</si>
  <si>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</si>
  <si>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</si>
  <si>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</si>
  <si>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</si>
  <si>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</si>
  <si>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</si>
  <si>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</si>
  <si>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</si>
  <si>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</si>
  <si>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</si>
  <si>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</si>
  <si>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</si>
  <si>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</si>
  <si>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</si>
  <si>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</si>
  <si>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</si>
  <si>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</si>
  <si>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</si>
  <si>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</si>
  <si>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</si>
  <si>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</si>
  <si>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</si>
  <si>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</si>
  <si>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</si>
  <si>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</si>
  <si>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</si>
  <si>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</si>
  <si>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</si>
  <si>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</si>
  <si>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</si>
  <si>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</si>
  <si>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</si>
  <si>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</si>
  <si>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</si>
  <si>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</si>
  <si>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</si>
  <si>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</si>
  <si>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</si>
  <si>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</si>
  <si>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</si>
  <si>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</si>
  <si>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</si>
  <si>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</si>
  <si>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</si>
  <si>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</si>
  <si>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</si>
  <si>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</si>
  <si>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</si>
  <si>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</si>
  <si>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</si>
  <si>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</si>
  <si>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</si>
  <si>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</si>
  <si>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</si>
  <si>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</si>
  <si>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</si>
  <si>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</si>
  <si>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</si>
  <si>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</si>
  <si>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</si>
  <si>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</si>
  <si>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</si>
  <si>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</si>
  <si>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</si>
  <si>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</si>
  <si>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</si>
  <si>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</si>
  <si>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</si>
  <si>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</si>
  <si>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</si>
  <si>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</si>
  <si>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</si>
  <si>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</si>
  <si>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</si>
  <si>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</si>
  <si>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</si>
  <si>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</si>
  <si>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</si>
  <si>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</si>
  <si>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</si>
  <si>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</si>
  <si>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</si>
  <si>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</si>
  <si>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</si>
  <si>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</si>
  <si>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</si>
  <si>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</si>
  <si>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</si>
  <si>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</si>
  <si>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</si>
  <si>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</si>
  <si>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</si>
  <si>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</si>
  <si>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</si>
  <si>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</si>
  <si>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</si>
  <si>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</si>
  <si>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</si>
  <si>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</si>
  <si>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</si>
  <si>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</si>
  <si>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</si>
  <si>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</si>
  <si>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</si>
  <si>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</si>
  <si>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</si>
  <si>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</si>
  <si>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</si>
  <si>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</si>
  <si>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</si>
  <si>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</si>
  <si>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</si>
  <si>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</si>
  <si>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</si>
  <si>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</si>
  <si>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</si>
  <si>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</si>
  <si>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</si>
  <si>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</si>
  <si>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</si>
  <si>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</si>
  <si>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</si>
  <si>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</si>
  <si>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</si>
  <si>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</si>
  <si>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</si>
  <si>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</si>
  <si>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</si>
  <si>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</si>
  <si>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</si>
  <si>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</si>
  <si>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</si>
  <si>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</si>
  <si>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</si>
  <si>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</si>
  <si>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</si>
  <si>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</si>
  <si>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</si>
  <si>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</si>
  <si>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</si>
  <si>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</si>
  <si>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</si>
  <si>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</si>
  <si>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</si>
  <si>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</si>
  <si>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</si>
  <si>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</si>
  <si>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</si>
  <si>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</si>
  <si>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</si>
  <si>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</si>
  <si>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</si>
  <si>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</si>
  <si>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</si>
  <si>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</si>
  <si>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</si>
  <si>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</si>
  <si>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</si>
  <si>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</si>
  <si>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</si>
  <si>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</si>
  <si>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</si>
  <si>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</si>
  <si>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</si>
  <si>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</si>
  <si>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</si>
  <si>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</si>
  <si>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</si>
  <si>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</si>
  <si>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</si>
  <si>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</si>
  <si>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</si>
  <si>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</si>
  <si>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</si>
  <si>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</si>
  <si>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</si>
  <si>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</si>
  <si>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</si>
  <si>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</si>
  <si>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</si>
  <si>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</si>
  <si>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</si>
  <si>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</si>
  <si>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</si>
  <si>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</si>
  <si>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</si>
  <si>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</si>
  <si>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</si>
  <si>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</si>
  <si>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</si>
  <si>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</si>
  <si>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</si>
  <si>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</si>
  <si>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</si>
  <si>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</si>
  <si>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</si>
  <si>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</si>
  <si>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</si>
  <si>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</si>
  <si>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</si>
  <si>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</si>
  <si>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</si>
  <si>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</si>
  <si>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</si>
  <si>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</si>
  <si>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</si>
  <si>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</si>
  <si>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</si>
  <si>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</si>
  <si>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</si>
  <si>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</si>
  <si>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</si>
  <si>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</si>
  <si>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</si>
  <si>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</si>
  <si>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</si>
  <si>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</si>
  <si>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</si>
  <si>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</si>
  <si>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</si>
  <si>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</si>
  <si>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</si>
  <si>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</si>
  <si>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</si>
  <si>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</si>
  <si>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</si>
  <si>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</si>
  <si>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</si>
  <si>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</si>
  <si>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</si>
  <si>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</si>
  <si>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</si>
  <si>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</si>
  <si>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</si>
  <si>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</si>
  <si>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</si>
  <si>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</si>
  <si>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</si>
  <si>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</si>
  <si>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</si>
  <si>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</si>
  <si>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</si>
  <si>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</si>
  <si>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</si>
  <si>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</si>
  <si>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</si>
  <si>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</si>
  <si>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</si>
  <si>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</si>
  <si>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</si>
  <si>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</si>
  <si>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</si>
  <si>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</si>
  <si>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</si>
  <si>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</si>
  <si>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</si>
  <si>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</si>
  <si>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</si>
  <si>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</si>
  <si>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</si>
  <si>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</si>
  <si>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</si>
  <si>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</si>
  <si>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</si>
  <si>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</si>
  <si>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</si>
  <si>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</si>
  <si>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</si>
  <si>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</si>
  <si>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</si>
  <si>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</si>
  <si>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</si>
  <si>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</si>
  <si>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</si>
  <si>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</si>
  <si>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</si>
  <si>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</si>
  <si>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</si>
  <si>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</si>
  <si>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</si>
  <si>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</si>
  <si>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</si>
  <si>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</si>
  <si>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</si>
  <si>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</si>
  <si>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</si>
  <si>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</si>
  <si>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</si>
  <si>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</si>
  <si>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</si>
  <si>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</si>
  <si>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</si>
  <si>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</si>
  <si>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</si>
  <si>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</si>
  <si>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</si>
  <si>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</si>
  <si>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</si>
  <si>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</si>
  <si>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</si>
  <si>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</si>
  <si>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</si>
  <si>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</si>
  <si>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</si>
  <si>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</si>
  <si>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</si>
  <si>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</si>
  <si>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</si>
  <si>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</si>
  <si>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</si>
  <si>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</si>
  <si>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</si>
  <si>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</si>
  <si>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</si>
  <si>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</si>
  <si>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</si>
  <si>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</si>
  <si>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</si>
  <si>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</si>
  <si>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</si>
  <si>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</si>
  <si>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</si>
  <si>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</si>
  <si>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</si>
  <si>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</si>
  <si>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</si>
  <si>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</si>
  <si>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</si>
  <si>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</si>
  <si>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</si>
  <si>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</si>
  <si>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</si>
  <si>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</si>
  <si>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</si>
  <si>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</si>
  <si>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</si>
  <si>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</si>
  <si>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</si>
  <si>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</si>
  <si>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</si>
  <si>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</si>
  <si>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</si>
  <si>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</si>
  <si>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</si>
  <si>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</si>
  <si>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</si>
  <si>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</si>
  <si>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</si>
  <si>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</si>
  <si>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</si>
  <si>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</si>
  <si>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</si>
  <si>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</si>
  <si>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</si>
  <si>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</si>
  <si>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</si>
  <si>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</si>
  <si>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</si>
  <si>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</si>
  <si>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</si>
  <si>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</si>
  <si>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</si>
  <si>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</si>
  <si>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</si>
  <si>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</si>
  <si>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</si>
  <si>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</si>
  <si>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</si>
  <si>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</si>
  <si>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</si>
  <si>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</si>
  <si>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</si>
  <si>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</si>
  <si>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</si>
  <si>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</si>
  <si>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</si>
  <si>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</si>
  <si>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</si>
  <si>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</si>
  <si>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</si>
  <si>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</si>
  <si>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</si>
  <si>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</si>
  <si>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</si>
  <si>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</si>
  <si>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</si>
  <si>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</si>
  <si>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</si>
  <si>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</si>
  <si>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</si>
  <si>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</si>
  <si>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</si>
  <si>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</si>
  <si>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</si>
  <si>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</si>
  <si>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</si>
  <si>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</si>
  <si>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</si>
  <si>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</si>
  <si>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</si>
  <si>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</si>
  <si>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</si>
  <si>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</si>
  <si>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</si>
  <si>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</si>
  <si>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</si>
  <si>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</si>
  <si>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</si>
  <si>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</si>
  <si>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</si>
  <si>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</si>
  <si>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</si>
  <si>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</si>
  <si>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</si>
  <si>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</si>
  <si>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</si>
  <si>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</si>
  <si>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</si>
  <si>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</si>
  <si>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</si>
  <si>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</si>
  <si>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</si>
  <si>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</si>
  <si>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</si>
  <si>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</si>
  <si>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</si>
  <si>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</si>
  <si>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</si>
  <si>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</si>
  <si>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</si>
  <si>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</si>
  <si>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</si>
  <si>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</si>
  <si>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</si>
  <si>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</si>
  <si>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</si>
  <si>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</si>
  <si>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</si>
  <si>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</si>
  <si>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</si>
  <si>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</si>
  <si>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</si>
  <si>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</si>
  <si>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</si>
  <si>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</si>
  <si>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</si>
  <si>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</si>
  <si>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</si>
  <si>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</si>
  <si>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</si>
  <si>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</si>
  <si>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</si>
  <si>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</si>
  <si>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</si>
  <si>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</si>
  <si>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</si>
  <si>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</si>
  <si>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</si>
  <si>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</si>
  <si>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</si>
  <si>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</si>
  <si>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</si>
  <si>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</si>
  <si>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</si>
  <si>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</si>
  <si>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</si>
  <si>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</si>
  <si>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</si>
  <si>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</si>
  <si>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</si>
  <si>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</si>
  <si>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</si>
  <si>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</si>
  <si>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</si>
  <si>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</si>
  <si>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</si>
  <si>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</si>
  <si>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</si>
  <si>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</si>
  <si>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</si>
  <si>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</si>
  <si>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</si>
  <si>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</si>
  <si>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</si>
  <si>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</si>
  <si>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</si>
  <si>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</si>
  <si>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</si>
  <si>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</si>
  <si>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</si>
  <si>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</si>
  <si>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</si>
  <si>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</si>
  <si>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</si>
  <si>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</si>
  <si>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</si>
  <si>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</si>
  <si>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</si>
  <si>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</si>
  <si>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</si>
  <si>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</si>
  <si>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</si>
  <si>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</si>
  <si>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</si>
  <si>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</si>
  <si>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</si>
  <si>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</si>
  <si>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</si>
  <si>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</si>
  <si>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</si>
  <si>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</si>
  <si>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</si>
  <si>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</si>
  <si>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</si>
  <si>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</si>
  <si>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</si>
  <si>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</si>
  <si>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</si>
  <si>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</si>
  <si>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</si>
  <si>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</si>
  <si>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</si>
  <si>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</si>
  <si>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</si>
  <si>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</si>
  <si>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</si>
  <si>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</si>
  <si>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</si>
  <si>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</si>
  <si>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</si>
  <si>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</si>
  <si>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</si>
  <si>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</si>
  <si>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</si>
  <si>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</si>
  <si>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</si>
  <si>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</si>
  <si>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</si>
  <si>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</si>
  <si>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</si>
  <si>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</si>
  <si>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</si>
  <si>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</si>
  <si>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</si>
  <si>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</si>
  <si>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</si>
  <si>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</si>
  <si>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</si>
  <si>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</si>
  <si>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</si>
  <si>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</si>
  <si>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</si>
  <si>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</si>
  <si>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</si>
  <si>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</si>
  <si>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</si>
  <si>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</si>
  <si>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</si>
  <si>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</si>
  <si>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</si>
  <si>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</si>
  <si>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</si>
  <si>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</si>
  <si>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</si>
  <si>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</si>
  <si>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</si>
  <si>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</si>
  <si>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</si>
  <si>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</si>
  <si>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</si>
  <si>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</si>
  <si>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</si>
  <si>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</si>
  <si>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</si>
  <si>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</si>
  <si>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</si>
  <si>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</si>
  <si>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</si>
  <si>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</si>
  <si>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</si>
  <si>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</si>
  <si>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</si>
  <si>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</si>
  <si>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</si>
  <si>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</si>
  <si>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</si>
  <si>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</si>
  <si>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</si>
  <si>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</si>
  <si>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</si>
  <si>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</si>
  <si>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</si>
  <si>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</si>
  <si>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</si>
  <si>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</si>
  <si>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</si>
  <si>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</si>
  <si>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</si>
  <si>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</si>
  <si>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</si>
  <si>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</si>
  <si>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</si>
  <si>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</si>
  <si>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</si>
  <si>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</si>
  <si>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</si>
  <si>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</si>
  <si>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</si>
  <si>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</si>
  <si>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</si>
  <si>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</si>
  <si>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</si>
  <si>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</si>
  <si>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</si>
  <si>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</si>
  <si>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</si>
  <si>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</si>
  <si>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</si>
  <si>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</si>
  <si>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</si>
  <si>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</si>
  <si>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</si>
  <si>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</si>
  <si>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</si>
  <si>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</si>
  <si>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</si>
  <si>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</si>
  <si>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</si>
  <si>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</si>
  <si>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</si>
  <si>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</si>
  <si>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</si>
  <si>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</si>
  <si>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</si>
  <si>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</si>
  <si>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</si>
  <si>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</si>
  <si>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</si>
  <si>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</si>
  <si>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</si>
  <si>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</si>
  <si>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</si>
  <si>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</si>
  <si>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</si>
  <si>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</si>
  <si>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</si>
  <si>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</si>
  <si>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</si>
  <si>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</si>
  <si>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</si>
  <si>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</si>
  <si>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</si>
  <si>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</si>
  <si>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</si>
  <si>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</si>
  <si>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</si>
  <si>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</si>
  <si>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</si>
  <si>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</si>
  <si>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</si>
  <si>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</si>
  <si>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</si>
  <si>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</si>
  <si>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</si>
  <si>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</si>
  <si>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</si>
  <si>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</si>
  <si>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</si>
  <si>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</si>
  <si>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</si>
  <si>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</si>
  <si>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</si>
  <si>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</si>
  <si>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</si>
  <si>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</si>
  <si>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</si>
  <si>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</si>
  <si>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</si>
  <si>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</si>
  <si>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</si>
  <si>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</si>
  <si>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</si>
  <si>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</si>
  <si>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</si>
  <si>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</si>
  <si>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</si>
  <si>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</si>
  <si>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</si>
  <si>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</si>
  <si>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</si>
  <si>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</si>
  <si>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</si>
  <si>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</si>
  <si>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</si>
  <si>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</si>
  <si>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</si>
  <si>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</si>
  <si>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</si>
  <si>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</si>
  <si>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</si>
  <si>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</si>
  <si>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</si>
  <si>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</si>
  <si>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</si>
  <si>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</si>
  <si>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</si>
  <si>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</si>
  <si>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</si>
  <si>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</si>
  <si>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</si>
  <si>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</si>
  <si>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</si>
  <si>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</si>
  <si>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</si>
  <si>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</si>
  <si>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</si>
  <si>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</si>
  <si>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</si>
  <si>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</si>
  <si>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</si>
  <si>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</si>
  <si>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</si>
  <si>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</si>
  <si>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</si>
  <si>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</si>
  <si>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</si>
  <si>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</si>
  <si>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</si>
  <si>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</si>
  <si>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</si>
  <si>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</si>
  <si>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</si>
  <si>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</si>
  <si>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</si>
  <si>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</si>
  <si>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</si>
  <si>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</si>
  <si>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</si>
  <si>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</si>
  <si>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</si>
  <si>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</si>
  <si>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</si>
  <si>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</si>
  <si>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</si>
  <si>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</si>
  <si>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</si>
  <si>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</si>
  <si>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</si>
  <si>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</si>
  <si>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</si>
  <si>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</si>
  <si>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</si>
  <si>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</si>
  <si>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</si>
  <si>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</si>
  <si>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</si>
  <si>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</si>
  <si>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</si>
  <si>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</si>
  <si>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</si>
  <si>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</si>
  <si>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</si>
  <si>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</si>
  <si>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</si>
  <si>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</si>
  <si>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</si>
  <si>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</si>
  <si>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</si>
  <si>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</si>
  <si>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</si>
  <si>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</si>
  <si>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</si>
  <si>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</si>
  <si>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</si>
  <si>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</si>
  <si>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</si>
  <si>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</si>
  <si>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</si>
  <si>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</si>
  <si>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</si>
  <si>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</si>
  <si>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</si>
  <si>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</si>
  <si>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</si>
  <si>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</si>
  <si>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</si>
  <si>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</si>
  <si>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</si>
  <si>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</si>
  <si>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</si>
  <si>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</si>
  <si>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</si>
  <si>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</si>
  <si>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</si>
  <si>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</si>
  <si>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</si>
  <si>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</si>
  <si>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</si>
  <si>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</si>
  <si>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</si>
  <si>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</si>
  <si>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</si>
  <si>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</si>
  <si>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</si>
  <si>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</si>
  <si>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</si>
  <si>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</si>
  <si>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</si>
  <si>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</si>
  <si>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</si>
  <si>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</si>
  <si>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</si>
  <si>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</si>
  <si>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</si>
  <si>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</si>
  <si>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</si>
  <si>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</si>
  <si>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</si>
  <si>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</si>
  <si>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</si>
  <si>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</si>
  <si>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</si>
  <si>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</si>
  <si>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</si>
  <si>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</si>
  <si>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</si>
  <si>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</si>
  <si>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</si>
  <si>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</si>
  <si>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</si>
  <si>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</si>
  <si>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</si>
  <si>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</si>
  <si>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</si>
  <si>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</si>
  <si>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</si>
  <si>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</si>
  <si>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</si>
  <si>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</si>
  <si>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</si>
  <si>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</si>
  <si>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</si>
  <si>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</si>
  <si>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</si>
  <si>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</si>
  <si>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</si>
  <si>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</si>
  <si>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</si>
  <si>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</si>
  <si>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</si>
  <si>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</si>
  <si>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</si>
  <si>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</si>
  <si>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</si>
  <si>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</si>
  <si>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</si>
  <si>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</si>
  <si>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</si>
  <si>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</si>
  <si>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</si>
  <si>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</si>
  <si>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</si>
  <si>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</si>
  <si>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</si>
  <si>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</si>
  <si>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</si>
  <si>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</si>
  <si>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</si>
  <si>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</si>
  <si>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</si>
  <si>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</si>
  <si>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</si>
  <si>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</si>
  <si>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</si>
  <si>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</si>
  <si>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</si>
  <si>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</si>
  <si>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</si>
  <si>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</si>
  <si>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</si>
  <si>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</si>
  <si>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</si>
  <si>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</si>
  <si>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</si>
  <si>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</si>
  <si>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</si>
  <si>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</si>
  <si>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</si>
  <si>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</si>
  <si>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</si>
  <si>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</si>
  <si>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</si>
  <si>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</si>
  <si>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</si>
  <si>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</si>
  <si>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</si>
  <si>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</si>
  <si>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</si>
  <si>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</si>
  <si>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</si>
  <si>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</si>
  <si>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</si>
  <si>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</si>
  <si>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</si>
  <si>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</si>
  <si>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</si>
  <si>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</si>
  <si>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</si>
  <si>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</si>
  <si>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</si>
  <si>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</si>
  <si>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</si>
  <si>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</si>
  <si>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</si>
  <si>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</si>
  <si>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</si>
  <si>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</si>
  <si>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</si>
  <si>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</si>
  <si>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</si>
  <si>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</si>
  <si>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</si>
  <si>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</si>
  <si>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</si>
  <si>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</si>
  <si>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</si>
  <si>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</si>
  <si>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</si>
  <si>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</si>
  <si>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</si>
  <si>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</si>
  <si>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</si>
  <si>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</si>
  <si>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</si>
  <si>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</si>
  <si>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</si>
  <si>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</si>
  <si>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</si>
  <si>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</si>
  <si>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</si>
  <si>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</si>
  <si>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</si>
  <si>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</si>
  <si>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</si>
  <si>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</si>
  <si>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</si>
  <si>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</si>
  <si>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</si>
  <si>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</si>
  <si>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</si>
  <si>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</si>
  <si>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</si>
  <si>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</si>
  <si>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</si>
  <si>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</si>
  <si>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</si>
  <si>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</si>
  <si>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</si>
  <si>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</si>
  <si>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</si>
  <si>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</si>
  <si>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</si>
  <si>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</si>
  <si>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</si>
  <si>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</si>
  <si>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</si>
  <si>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</si>
  <si>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</si>
  <si>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</si>
  <si>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</si>
  <si>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</si>
  <si>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</si>
  <si>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</si>
  <si>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</si>
  <si>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</si>
  <si>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</si>
  <si>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</si>
  <si>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</si>
  <si>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</si>
  <si>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</si>
  <si>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</si>
  <si>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</si>
  <si>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</si>
  <si>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</si>
  <si>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</si>
  <si>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</si>
  <si>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</si>
  <si>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</si>
  <si>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</si>
  <si>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</si>
  <si>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</si>
  <si>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</si>
  <si>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</si>
  <si>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</si>
  <si>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</si>
  <si>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</si>
  <si>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</si>
  <si>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</si>
  <si>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</si>
  <si>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</si>
  <si>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</si>
  <si>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</si>
  <si>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</si>
  <si>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</si>
  <si>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</si>
  <si>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</si>
  <si>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</si>
  <si>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</si>
  <si>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</si>
  <si>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</si>
  <si>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</si>
  <si>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</si>
  <si>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</si>
  <si>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</si>
  <si>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</si>
  <si>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</si>
  <si>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</si>
  <si>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</si>
  <si>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</si>
  <si>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</si>
  <si>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</si>
  <si>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</si>
  <si>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</si>
  <si>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</si>
  <si>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</si>
  <si>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</si>
  <si>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</si>
  <si>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</si>
  <si>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</si>
  <si>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</si>
  <si>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</si>
  <si>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</si>
  <si>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</si>
  <si>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</si>
  <si>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</si>
  <si>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</si>
  <si>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</si>
  <si>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</si>
  <si>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</si>
  <si>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</si>
  <si>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</si>
  <si>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</si>
  <si>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</si>
  <si>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</si>
  <si>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</si>
  <si>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</si>
  <si>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</si>
  <si>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</si>
  <si>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</si>
  <si>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</si>
  <si>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</si>
  <si>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</si>
  <si>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</si>
  <si>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</si>
  <si>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</si>
  <si>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</si>
  <si>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</si>
  <si>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</si>
  <si>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</si>
  <si>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</si>
  <si>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</si>
  <si>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</si>
  <si>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</si>
  <si>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</si>
  <si>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</si>
  <si>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</si>
  <si>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</si>
  <si>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</si>
  <si>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</si>
  <si>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</si>
  <si>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</si>
  <si>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</si>
  <si>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</si>
  <si>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</si>
  <si>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</si>
  <si>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</si>
  <si>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</si>
  <si>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</si>
  <si>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</si>
  <si>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</si>
  <si>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</si>
  <si>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</si>
  <si>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</si>
  <si>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</si>
  <si>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</si>
  <si>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</si>
  <si>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</si>
  <si>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</si>
  <si>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</si>
  <si>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</si>
  <si>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</si>
  <si>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</si>
  <si>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</si>
  <si>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</si>
  <si>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</si>
  <si>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</si>
  <si>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</si>
  <si>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</si>
  <si>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</si>
  <si>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</si>
  <si>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</si>
  <si>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</si>
  <si>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</si>
  <si>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</si>
  <si>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</si>
  <si>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</si>
  <si>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</si>
  <si>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</si>
  <si>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</si>
  <si>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</si>
  <si>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</si>
  <si>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</si>
  <si>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</si>
  <si>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</si>
  <si>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</si>
  <si>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</si>
  <si>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</si>
  <si>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</si>
  <si>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</si>
  <si>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</si>
  <si>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</si>
  <si>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</si>
  <si>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</si>
  <si>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</si>
  <si>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</si>
  <si>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</si>
  <si>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</si>
  <si>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</si>
  <si>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</si>
  <si>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</si>
  <si>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</si>
  <si>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</si>
  <si>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</si>
  <si>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</si>
  <si>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</si>
  <si>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</si>
  <si>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</si>
  <si>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</si>
  <si>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</si>
  <si>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</si>
  <si>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</si>
  <si>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</si>
  <si>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</si>
  <si>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</si>
  <si>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</si>
  <si>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</si>
  <si>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</si>
  <si>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</si>
  <si>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</si>
  <si>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</si>
  <si>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</si>
  <si>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</si>
  <si>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</si>
  <si>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</si>
  <si>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</si>
  <si>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</si>
  <si>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</si>
  <si>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</si>
  <si>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</si>
  <si>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</si>
  <si>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</si>
  <si>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</si>
  <si>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</si>
  <si>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</si>
  <si>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</si>
  <si>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</si>
  <si>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</si>
  <si>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</si>
  <si>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</si>
  <si>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</si>
  <si>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</si>
  <si>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</si>
  <si>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</si>
  <si>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</si>
  <si>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</si>
  <si>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</si>
  <si>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</si>
  <si>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</si>
  <si>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</si>
  <si>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</si>
  <si>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</si>
  <si>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</si>
  <si>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</si>
  <si>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</si>
  <si>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</si>
  <si>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</si>
  <si>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</si>
  <si>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</si>
  <si>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</si>
  <si>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</si>
  <si>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</si>
  <si>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</si>
  <si>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</si>
  <si>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</si>
  <si>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</si>
  <si>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</si>
  <si>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</si>
  <si>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</si>
  <si>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</si>
  <si>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</si>
  <si>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</si>
  <si>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</si>
  <si>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</si>
  <si>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</si>
  <si>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</si>
  <si>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</si>
  <si>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</si>
  <si>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</si>
  <si>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</si>
  <si>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</si>
  <si>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</si>
  <si>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</si>
  <si>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</si>
  <si>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</si>
  <si>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</si>
  <si>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</si>
  <si>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</si>
  <si>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</si>
  <si>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</si>
  <si>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</si>
  <si>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</si>
  <si>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</si>
  <si>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</si>
  <si>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</si>
  <si>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</si>
  <si>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</si>
  <si>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</si>
  <si>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</si>
  <si>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</si>
  <si>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</si>
  <si>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</si>
  <si>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</si>
  <si>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</si>
  <si>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</si>
  <si>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</si>
  <si>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</si>
  <si>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</si>
  <si>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</si>
  <si>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</si>
  <si>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</si>
  <si>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</si>
  <si>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</si>
  <si>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</si>
  <si>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</si>
  <si>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</si>
  <si>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</si>
  <si>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</si>
  <si>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</si>
  <si>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</si>
  <si>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</si>
  <si>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</si>
  <si>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</si>
  <si>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</si>
  <si>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</si>
  <si>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</si>
  <si>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</si>
  <si>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</si>
  <si>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</si>
  <si>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</si>
  <si>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</si>
  <si>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</si>
  <si>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</si>
  <si>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</si>
  <si>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</si>
  <si>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</si>
  <si>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</si>
  <si>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</si>
  <si>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</si>
  <si>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</si>
  <si>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</si>
  <si>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</si>
  <si>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</si>
  <si>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</si>
  <si>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</si>
  <si>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</si>
  <si>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</si>
  <si>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</si>
  <si>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</si>
  <si>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</si>
  <si>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</si>
  <si>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</si>
  <si>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</si>
  <si>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</si>
  <si>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</si>
  <si>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</si>
  <si>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</si>
  <si>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</si>
  <si>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</si>
  <si>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</si>
  <si>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</si>
  <si>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</si>
  <si>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</si>
  <si>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</si>
  <si>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</si>
  <si>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</si>
  <si>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</si>
  <si>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</si>
  <si>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</si>
  <si>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</si>
  <si>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</si>
  <si>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</si>
  <si>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</si>
  <si>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</si>
  <si>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</si>
  <si>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</si>
  <si>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</si>
  <si>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</si>
  <si>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</si>
  <si>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</si>
  <si>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</si>
  <si>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</si>
  <si>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</si>
  <si>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</si>
  <si>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</si>
  <si>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</si>
  <si>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</si>
  <si>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</si>
  <si>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</si>
  <si>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</si>
  <si>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</si>
  <si>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</si>
  <si>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</si>
  <si>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</si>
  <si>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</si>
  <si>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</si>
  <si>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</si>
  <si>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</si>
  <si>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</si>
  <si>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</si>
  <si>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</si>
  <si>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</si>
  <si>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</si>
  <si>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</si>
  <si>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</si>
  <si>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</si>
  <si>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</si>
  <si>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</si>
  <si>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</si>
  <si>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</si>
  <si>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</si>
  <si>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</si>
  <si>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</si>
  <si>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</si>
  <si>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</si>
  <si>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</si>
  <si>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</si>
  <si>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</si>
  <si>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</si>
  <si>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</si>
  <si>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</si>
  <si>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</si>
  <si>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</si>
  <si>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</si>
  <si>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</si>
  <si>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</si>
  <si>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</si>
  <si>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</si>
  <si>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</si>
  <si>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</si>
  <si>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</si>
  <si>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</si>
  <si>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</si>
  <si>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</si>
  <si>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</si>
  <si>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</si>
  <si>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</si>
  <si>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</si>
  <si>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</si>
  <si>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</si>
  <si>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</si>
  <si>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</si>
  <si>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</si>
  <si>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</si>
  <si>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</si>
  <si>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</si>
  <si>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</si>
  <si>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</si>
  <si>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</si>
  <si>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</si>
  <si>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</si>
  <si>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</si>
  <si>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</si>
  <si>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</si>
  <si>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</si>
  <si>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</si>
  <si>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</si>
  <si>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</si>
  <si>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</si>
  <si>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</si>
  <si>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</si>
  <si>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</si>
  <si>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</si>
  <si>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</si>
  <si>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</si>
  <si>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</si>
  <si>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</si>
  <si>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</si>
  <si>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</si>
  <si>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</si>
  <si>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</si>
  <si>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</si>
  <si>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</si>
  <si>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</si>
  <si>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</si>
  <si>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</si>
  <si>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</si>
  <si>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</si>
  <si>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</si>
  <si>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</si>
  <si>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</si>
  <si>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</si>
  <si>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</si>
  <si>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</si>
  <si>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</si>
  <si>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</si>
  <si>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</si>
  <si>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</si>
  <si>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</si>
  <si>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</si>
  <si>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</si>
  <si>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</si>
  <si>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</si>
  <si>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</si>
  <si>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</si>
  <si>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</si>
  <si>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</si>
  <si>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</si>
  <si>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</si>
  <si>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</si>
  <si>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</si>
  <si>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</si>
  <si>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</si>
  <si>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</si>
  <si>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</si>
  <si>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</si>
  <si>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</si>
  <si>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</si>
  <si>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</si>
  <si>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</si>
  <si>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</si>
  <si>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</si>
  <si>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</si>
  <si>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</si>
  <si>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</si>
  <si>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</si>
  <si>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</si>
  <si>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</si>
  <si>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</si>
  <si>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</si>
  <si>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</si>
  <si>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</si>
  <si>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</si>
  <si>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</si>
  <si>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</si>
  <si>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</si>
  <si>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</si>
  <si>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</si>
  <si>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</si>
  <si>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</si>
  <si>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</si>
  <si>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</si>
  <si>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</si>
  <si>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</si>
  <si>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</si>
  <si>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</si>
  <si>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</si>
  <si>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</si>
  <si>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</si>
  <si>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</si>
  <si>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</si>
  <si>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</si>
  <si>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</si>
  <si>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</si>
  <si>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</si>
  <si>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</si>
  <si>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</si>
  <si>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</si>
  <si>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</si>
  <si>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</si>
  <si>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</si>
  <si>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</si>
  <si>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</si>
  <si>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</si>
  <si>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</si>
  <si>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</si>
  <si>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</si>
  <si>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</si>
  <si>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</si>
  <si>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</si>
  <si>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</si>
  <si>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</si>
  <si>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</si>
  <si>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</si>
  <si>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</si>
  <si>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</si>
  <si>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</si>
  <si>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</si>
  <si>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</si>
  <si>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</si>
  <si>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</si>
  <si>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</si>
  <si>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</si>
  <si>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</si>
  <si>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</si>
  <si>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</si>
  <si>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</si>
  <si>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</si>
  <si>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</si>
  <si>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</si>
  <si>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</si>
  <si>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</si>
  <si>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</si>
  <si>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</si>
  <si>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</si>
  <si>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</si>
  <si>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</si>
  <si>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</si>
  <si>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</si>
  <si>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</si>
  <si>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</si>
  <si>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</si>
  <si>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</si>
  <si>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</si>
  <si>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</si>
  <si>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</si>
  <si>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</si>
  <si>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</si>
  <si>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</si>
  <si>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</si>
  <si>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</si>
  <si>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</si>
  <si>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</si>
  <si>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</si>
  <si>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</si>
  <si>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</si>
  <si>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</si>
  <si>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</si>
  <si>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</si>
  <si>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</si>
  <si>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</si>
  <si>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</si>
  <si>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</si>
  <si>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</si>
  <si>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</si>
  <si>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</si>
  <si>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</si>
  <si>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</si>
  <si>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</si>
  <si>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</si>
  <si>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</si>
  <si>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</si>
  <si>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</si>
  <si>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</si>
  <si>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</si>
  <si>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</si>
  <si>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</si>
  <si>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</si>
  <si>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</si>
  <si>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</si>
  <si>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</si>
  <si>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</si>
  <si>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</si>
  <si>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</si>
  <si>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</si>
  <si>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</si>
  <si>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</si>
  <si>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</si>
  <si>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</si>
  <si>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</si>
  <si>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</si>
  <si>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</si>
  <si>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</si>
  <si>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</si>
  <si>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</si>
  <si>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</si>
  <si>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</si>
  <si>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</si>
  <si>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</si>
  <si>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</si>
  <si>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</si>
  <si>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</si>
  <si>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</si>
  <si>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</si>
  <si>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</si>
  <si>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</si>
  <si>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</si>
  <si>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</si>
  <si>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</si>
  <si>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</si>
  <si>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</si>
  <si>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</si>
  <si>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</si>
  <si>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</si>
  <si>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</si>
  <si>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</si>
  <si>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</si>
  <si>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</si>
  <si>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</si>
  <si>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</si>
  <si>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</si>
  <si>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</si>
  <si>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</si>
  <si>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</si>
  <si>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</si>
  <si>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</si>
  <si>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</si>
  <si>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</si>
  <si>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</si>
  <si>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</si>
  <si>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</si>
  <si>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</si>
  <si>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</si>
  <si>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</si>
  <si>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</si>
  <si>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</si>
  <si>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</si>
  <si>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</si>
  <si>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</si>
  <si>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</si>
  <si>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</si>
  <si>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</si>
  <si>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</si>
  <si>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</si>
  <si>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</si>
  <si>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</si>
  <si>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</si>
  <si>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</si>
  <si>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</si>
  <si>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</si>
  <si>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</si>
  <si>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</si>
  <si>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</si>
  <si>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</si>
  <si>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</si>
  <si>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</si>
  <si>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</si>
  <si>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</si>
  <si>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</si>
  <si>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</si>
  <si>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</si>
  <si>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</si>
  <si>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</si>
  <si>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</si>
  <si>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</si>
  <si>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</si>
  <si>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</si>
  <si>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</si>
  <si>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</si>
  <si>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</si>
  <si>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</si>
  <si>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</si>
  <si>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</si>
  <si>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</si>
  <si>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</si>
  <si>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</si>
  <si>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</si>
  <si>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</si>
  <si>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</si>
  <si>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</si>
  <si>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</si>
  <si>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</si>
  <si>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</si>
  <si>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</si>
  <si>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</si>
  <si>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</si>
  <si>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</si>
  <si>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</si>
  <si>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</si>
  <si>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</si>
  <si>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</si>
  <si>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</si>
  <si>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</si>
  <si>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</si>
  <si>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</si>
  <si>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</si>
  <si>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</si>
  <si>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</si>
  <si>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</si>
  <si>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</si>
  <si>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</si>
  <si>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</si>
  <si>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</si>
  <si>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</si>
  <si>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</si>
  <si>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</si>
  <si>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</si>
  <si>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</si>
  <si>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</si>
  <si>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</si>
  <si>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</si>
  <si>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</si>
  <si>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</si>
  <si>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</si>
  <si>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</si>
  <si>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</si>
  <si>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</si>
  <si>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</si>
  <si>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</si>
  <si>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</si>
  <si>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</si>
  <si>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</si>
  <si>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</si>
  <si>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</si>
  <si>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</si>
  <si>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</si>
  <si>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</si>
  <si>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</si>
  <si>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</si>
  <si>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</si>
  <si>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</si>
  <si>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</si>
  <si>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</si>
  <si>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</si>
  <si>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</si>
  <si>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</si>
  <si>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</si>
  <si>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</si>
  <si>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</si>
  <si>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</si>
  <si>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</si>
  <si>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</si>
  <si>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</si>
  <si>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</si>
  <si>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</si>
  <si>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</si>
  <si>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</si>
  <si>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</si>
  <si>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</si>
  <si>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</si>
  <si>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</si>
  <si>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</si>
  <si>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</si>
  <si>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</si>
  <si>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</si>
  <si>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</si>
  <si>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</si>
  <si>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</si>
  <si>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</si>
  <si>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</si>
  <si>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</si>
  <si>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</si>
  <si>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</si>
  <si>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</si>
  <si>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</si>
  <si>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</si>
  <si>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</si>
  <si>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</si>
  <si>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</si>
  <si>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</si>
  <si>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</si>
  <si>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</si>
  <si>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</si>
  <si>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</si>
  <si>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</si>
  <si>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</si>
  <si>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</si>
  <si>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</si>
  <si>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</si>
  <si>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</si>
  <si>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</si>
  <si>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</si>
  <si>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</si>
  <si>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</si>
  <si>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</si>
  <si>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</si>
  <si>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</si>
  <si>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</si>
  <si>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</si>
  <si>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</si>
  <si>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</si>
  <si>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</si>
  <si>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</si>
  <si>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</si>
  <si>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</si>
  <si>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</si>
  <si>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</si>
  <si>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</si>
  <si>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</si>
  <si>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</si>
  <si>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</si>
  <si>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</si>
  <si>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</si>
  <si>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</si>
  <si>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</si>
  <si>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</si>
  <si>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</si>
  <si>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</si>
  <si>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</si>
  <si>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</si>
  <si>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</si>
  <si>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</si>
  <si>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</si>
  <si>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</si>
  <si>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</si>
  <si>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</si>
  <si>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</si>
  <si>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</si>
  <si>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</si>
  <si>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</si>
  <si>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</si>
  <si>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</si>
  <si>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</si>
  <si>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</si>
  <si>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</si>
  <si>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</si>
  <si>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</si>
  <si>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</si>
  <si>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</si>
  <si>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</si>
  <si>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</si>
  <si>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</si>
  <si>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</si>
  <si>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</si>
  <si>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</si>
  <si>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</si>
  <si>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</si>
  <si>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</si>
  <si>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</si>
  <si>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</si>
  <si>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</si>
  <si>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</si>
  <si>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</si>
  <si>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</si>
  <si>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</si>
  <si>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</si>
  <si>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</si>
  <si>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</si>
  <si>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</si>
  <si>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</si>
  <si>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</si>
  <si>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</si>
  <si>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</si>
  <si>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</si>
  <si>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</si>
  <si>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</si>
  <si>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</si>
  <si>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</si>
  <si>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</si>
  <si>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</si>
  <si>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</si>
  <si>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</si>
  <si>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</si>
  <si>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</si>
  <si>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</si>
  <si>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</si>
  <si>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</si>
  <si>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</si>
  <si>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</si>
  <si>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</si>
  <si>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</si>
  <si>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</si>
  <si>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</si>
  <si>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</si>
  <si>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</si>
  <si>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</si>
  <si>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</si>
  <si>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</si>
  <si>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</si>
  <si>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</si>
  <si>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</si>
  <si>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</si>
  <si>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</si>
  <si>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</si>
  <si>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</si>
  <si>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</si>
  <si>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</si>
  <si>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</si>
  <si>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</si>
  <si>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</si>
  <si>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</si>
  <si>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</si>
  <si>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</si>
  <si>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</si>
  <si>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</si>
  <si>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</si>
  <si>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</si>
  <si>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</si>
  <si>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</si>
  <si>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</si>
  <si>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</si>
  <si>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</si>
  <si>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</si>
  <si>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</si>
  <si>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</si>
  <si>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</si>
  <si>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</si>
  <si>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</si>
  <si>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</si>
  <si>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</si>
  <si>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</si>
  <si>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</si>
  <si>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</si>
  <si>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</si>
  <si>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</si>
  <si>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</si>
  <si>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</si>
  <si>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</si>
  <si>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</si>
  <si>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</si>
  <si>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</si>
  <si>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</si>
  <si>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</si>
  <si>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</si>
  <si>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</si>
  <si>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</si>
  <si>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</si>
  <si>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</si>
  <si>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</si>
  <si>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</si>
  <si>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</si>
  <si>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</si>
  <si>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</si>
  <si>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</si>
  <si>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</si>
  <si>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</si>
  <si>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</si>
  <si>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</si>
  <si>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</si>
  <si>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</si>
  <si>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</si>
  <si>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</si>
  <si>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</si>
  <si>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</si>
  <si>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</si>
  <si>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</si>
  <si>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</si>
  <si>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</si>
  <si>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</si>
  <si>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</si>
  <si>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</si>
  <si>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</si>
  <si>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</si>
  <si>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</si>
  <si>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</si>
  <si>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</si>
  <si>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</si>
  <si>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</si>
  <si>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</si>
  <si>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</si>
  <si>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</si>
  <si>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</si>
  <si>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</si>
  <si>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</si>
  <si>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</si>
  <si>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</si>
  <si>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</si>
  <si>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</si>
  <si>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</si>
  <si>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</si>
  <si>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</si>
  <si>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</si>
  <si>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</si>
  <si>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</si>
  <si>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</si>
  <si>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</si>
  <si>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</si>
  <si>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</si>
  <si>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</si>
  <si>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</si>
  <si>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</si>
  <si>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</si>
  <si>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</si>
  <si>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</si>
  <si>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</si>
  <si>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</si>
  <si>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</si>
  <si>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</si>
  <si>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</si>
  <si>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</si>
  <si>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</si>
  <si>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</si>
  <si>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</si>
  <si>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</si>
  <si>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</si>
  <si>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</si>
  <si>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</si>
  <si>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</si>
  <si>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</si>
  <si>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</si>
  <si>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</si>
  <si>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</si>
  <si>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</si>
  <si>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</si>
  <si>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</si>
  <si>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</si>
  <si>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</si>
  <si>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</si>
  <si>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</si>
  <si>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</si>
  <si>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</si>
  <si>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</si>
  <si>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</si>
  <si>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</si>
  <si>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</si>
  <si>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</si>
  <si>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</si>
  <si>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</si>
  <si>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</si>
  <si>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</si>
  <si>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</si>
  <si>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</si>
  <si>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</si>
  <si>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</si>
  <si>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</si>
  <si>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</si>
  <si>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</si>
  <si>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</si>
  <si>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</si>
  <si>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</si>
  <si>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</si>
  <si>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</si>
  <si>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</si>
  <si>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</si>
  <si>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</si>
  <si>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</si>
  <si>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</si>
  <si>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</si>
  <si>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</si>
  <si>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</si>
  <si>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</si>
  <si>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</si>
  <si>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</si>
  <si>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</si>
  <si>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</si>
  <si>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</si>
  <si>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</si>
  <si>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</si>
  <si>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</si>
  <si>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</si>
  <si>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</si>
  <si>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</si>
  <si>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</si>
  <si>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</si>
  <si>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</si>
  <si>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</si>
  <si>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</si>
  <si>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</si>
  <si>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</si>
  <si>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</si>
  <si>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</si>
  <si>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</si>
  <si>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</si>
  <si>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</si>
  <si>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</si>
  <si>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</si>
  <si>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</si>
  <si>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</si>
  <si>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</si>
  <si>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</si>
  <si>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</si>
  <si>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</si>
  <si>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</si>
  <si>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</si>
  <si>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</si>
  <si>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</si>
  <si>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</si>
  <si>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</si>
  <si>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</si>
  <si>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</si>
  <si>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</si>
  <si>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</si>
  <si>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</si>
  <si>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</si>
  <si>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</si>
  <si>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</si>
  <si>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</si>
  <si>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</si>
  <si>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</si>
  <si>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</si>
  <si>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</si>
  <si>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</si>
  <si>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</si>
  <si>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</si>
  <si>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</si>
  <si>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</si>
  <si>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</si>
  <si>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</si>
  <si>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</si>
  <si>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</si>
  <si>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</si>
  <si>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</si>
  <si>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</si>
  <si>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</si>
  <si>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</si>
  <si>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</si>
  <si>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</si>
  <si>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</si>
  <si>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</si>
  <si>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</si>
  <si>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</si>
  <si>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</si>
  <si>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</si>
  <si>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</si>
  <si>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</si>
  <si>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</si>
  <si>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</si>
  <si>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</si>
  <si>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</si>
  <si>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</si>
  <si>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</si>
  <si>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</si>
  <si>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</si>
  <si>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</si>
  <si>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</si>
  <si>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</si>
  <si>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</si>
  <si>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</si>
  <si>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</si>
  <si>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</si>
  <si>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</si>
  <si>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</si>
  <si>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</si>
  <si>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</si>
  <si>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</si>
  <si>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</si>
  <si>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</si>
  <si>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</si>
  <si>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</si>
  <si>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</si>
  <si>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</si>
  <si>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</si>
  <si>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</si>
  <si>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</si>
  <si>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</si>
  <si>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</si>
  <si>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</si>
  <si>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</si>
  <si>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</si>
  <si>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</si>
  <si>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</si>
  <si>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</si>
  <si>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</si>
  <si>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</si>
  <si>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</si>
  <si>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</si>
  <si>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</si>
  <si>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</si>
  <si>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</si>
  <si>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</si>
  <si>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</si>
  <si>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</si>
  <si>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</si>
  <si>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</si>
  <si>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</si>
  <si>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</si>
  <si>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</si>
  <si>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</si>
  <si>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</si>
  <si>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</si>
  <si>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</si>
  <si>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</si>
  <si>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</si>
  <si>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</si>
  <si>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</si>
  <si>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</si>
  <si>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</si>
  <si>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</si>
  <si>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</si>
  <si>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</si>
  <si>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</si>
  <si>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</si>
  <si>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</si>
  <si>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</si>
  <si>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</si>
  <si>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</si>
  <si>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</si>
  <si>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</si>
  <si>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</si>
  <si>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</si>
  <si>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</si>
  <si>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</si>
  <si>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</si>
  <si>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</si>
  <si>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</si>
  <si>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</si>
  <si>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</si>
  <si>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</si>
  <si>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</si>
  <si>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</si>
  <si>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</si>
  <si>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</si>
  <si>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</si>
  <si>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</si>
  <si>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</si>
  <si>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</si>
  <si>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</si>
  <si>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</si>
  <si>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</si>
  <si>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</si>
  <si>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</si>
  <si>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</si>
  <si>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</si>
  <si>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</si>
  <si>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</si>
  <si>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</si>
  <si>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</si>
  <si>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</si>
  <si>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</si>
  <si>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</si>
  <si>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</si>
  <si>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</si>
  <si>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</si>
  <si>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</si>
  <si>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</si>
  <si>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</si>
  <si>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</si>
  <si>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</si>
  <si>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</si>
  <si>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</si>
  <si>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</si>
  <si>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</si>
  <si>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</si>
  <si>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</si>
  <si>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</si>
  <si>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</si>
  <si>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</si>
  <si>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</si>
  <si>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</si>
  <si>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</si>
  <si>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</si>
  <si>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</si>
  <si>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</si>
  <si>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</si>
  <si>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</si>
  <si>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</si>
  <si>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</si>
  <si>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</si>
  <si>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</si>
  <si>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</si>
  <si>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</si>
  <si>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</si>
  <si>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</si>
  <si>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</si>
  <si>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</si>
  <si>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</si>
  <si>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</si>
  <si>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</si>
  <si>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</si>
  <si>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</si>
  <si>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</si>
  <si>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</si>
  <si>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</si>
  <si>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</si>
  <si>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</si>
  <si>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</si>
  <si>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</si>
  <si>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</si>
  <si>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</si>
  <si>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</si>
  <si>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</si>
  <si>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</si>
  <si>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</si>
  <si>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</si>
  <si>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</si>
  <si>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</si>
  <si>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</si>
  <si>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</si>
  <si>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</si>
  <si>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</si>
  <si>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</si>
  <si>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</si>
  <si>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</si>
  <si>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</si>
  <si>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</si>
  <si>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</si>
  <si>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</si>
  <si>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</si>
  <si>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</si>
  <si>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</si>
  <si>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</si>
  <si>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</si>
  <si>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</si>
  <si>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</si>
  <si>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</si>
  <si>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</si>
  <si>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</si>
  <si>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</si>
  <si>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</si>
  <si>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</si>
  <si>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</si>
  <si>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</si>
  <si>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</si>
  <si>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</si>
  <si>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</si>
  <si>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</si>
  <si>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</si>
  <si>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</si>
  <si>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</si>
  <si>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</si>
  <si>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</si>
  <si>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</si>
  <si>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</si>
  <si>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</si>
  <si>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</si>
  <si>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</si>
  <si>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</si>
  <si>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</si>
  <si>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</si>
  <si>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</si>
  <si>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</si>
  <si>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</si>
  <si>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</si>
  <si>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</si>
  <si>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</si>
  <si>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</si>
  <si>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</si>
  <si>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</si>
  <si>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</si>
  <si>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</si>
  <si>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</si>
  <si>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</si>
  <si>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</si>
  <si>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</si>
  <si>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</si>
  <si>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</si>
  <si>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</si>
  <si>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</si>
  <si>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</si>
  <si>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</si>
  <si>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</si>
  <si>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</si>
  <si>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</si>
  <si>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</si>
  <si>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</si>
  <si>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</si>
  <si>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</si>
  <si>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</si>
  <si>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</si>
  <si>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</si>
  <si>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</si>
  <si>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</si>
  <si>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</si>
  <si>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</si>
  <si>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</si>
  <si>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</si>
  <si>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</si>
  <si>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</si>
  <si>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</si>
  <si>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</si>
  <si>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</si>
  <si>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</si>
  <si>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</si>
  <si>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</si>
  <si>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</si>
  <si>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</si>
  <si>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</si>
  <si>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</si>
  <si>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</si>
  <si>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</si>
  <si>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</si>
  <si>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</si>
  <si>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</si>
  <si>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</si>
  <si>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</si>
  <si>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</si>
  <si>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</si>
  <si>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</si>
  <si>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</si>
  <si>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</si>
  <si>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</si>
  <si>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</si>
  <si>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</si>
  <si>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</si>
  <si>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</si>
  <si>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</si>
  <si>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</si>
  <si>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</si>
  <si>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</si>
  <si>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</si>
  <si>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</si>
  <si>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</si>
  <si>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</si>
  <si>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</si>
  <si>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</si>
  <si>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</si>
  <si>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</si>
  <si>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</si>
  <si>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</si>
  <si>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</si>
  <si>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</si>
  <si>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</si>
  <si>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</si>
  <si>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</si>
  <si>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</si>
  <si>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</si>
  <si>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</si>
  <si>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</si>
  <si>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</si>
  <si>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</si>
  <si>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</si>
  <si>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</si>
  <si>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</si>
  <si>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</si>
  <si>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</si>
  <si>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</si>
  <si>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</si>
  <si>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</si>
  <si>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</si>
  <si>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</si>
  <si>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</si>
  <si>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</si>
  <si>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</si>
  <si>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</si>
  <si>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</si>
  <si>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</si>
  <si>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</si>
  <si>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</si>
  <si>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</si>
  <si>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</si>
  <si>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</si>
  <si>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</si>
  <si>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</si>
  <si>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</si>
  <si>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</si>
  <si>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</si>
  <si>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</si>
  <si>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</si>
  <si>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</si>
  <si>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</si>
  <si>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</si>
  <si>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</si>
  <si>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</si>
  <si>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</si>
  <si>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</si>
  <si>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</si>
  <si>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</si>
  <si>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</si>
  <si>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</si>
  <si>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</si>
  <si>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</si>
  <si>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</si>
  <si>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</si>
  <si>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</si>
  <si>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</si>
  <si>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</si>
  <si>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</si>
  <si>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</si>
  <si>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</si>
  <si>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</si>
  <si>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</si>
  <si>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</si>
  <si>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</si>
  <si>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</si>
  <si>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</si>
  <si>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</si>
  <si>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</si>
  <si>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</si>
  <si>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</si>
  <si>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</si>
  <si>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</si>
  <si>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</si>
  <si>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</si>
  <si>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</si>
  <si>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</si>
  <si>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</si>
  <si>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</si>
  <si>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</si>
  <si>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</si>
  <si>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</si>
  <si>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</si>
  <si>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</si>
  <si>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</si>
  <si>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</si>
  <si>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</si>
  <si>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</si>
  <si>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</si>
  <si>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</si>
  <si>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</si>
  <si>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</si>
  <si>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</si>
  <si>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</si>
  <si>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</si>
  <si>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</si>
  <si>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</si>
  <si>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</si>
  <si>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</si>
  <si>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</si>
  <si>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</si>
  <si>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</si>
  <si>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</si>
  <si>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</si>
  <si>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</si>
  <si>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</si>
  <si>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</si>
  <si>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</si>
  <si>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</si>
  <si>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</si>
  <si>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</si>
  <si>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</si>
  <si>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</si>
  <si>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</si>
  <si>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</si>
  <si>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</si>
  <si>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</si>
  <si>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</si>
  <si>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</si>
  <si>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</si>
  <si>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</si>
  <si>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</si>
  <si>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</si>
  <si>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</si>
  <si>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</si>
  <si>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</si>
  <si>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</si>
  <si>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</si>
  <si>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</si>
  <si>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</si>
  <si>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</si>
  <si>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</si>
  <si>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</si>
  <si>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</si>
  <si>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</si>
  <si>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</si>
  <si>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</si>
  <si>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</si>
  <si>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</si>
  <si>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</si>
  <si>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</si>
  <si>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</si>
  <si>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</si>
  <si>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</si>
  <si>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</si>
  <si>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</si>
  <si>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</si>
  <si>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</si>
  <si>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</si>
  <si>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</si>
  <si>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</si>
  <si>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</si>
  <si>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</si>
  <si>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</si>
  <si>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</si>
  <si>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</si>
  <si>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</si>
  <si>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</si>
  <si>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</si>
  <si>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</si>
  <si>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</si>
  <si>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</si>
  <si>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</si>
  <si>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</si>
  <si>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</si>
  <si>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</si>
  <si>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</si>
  <si>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</si>
  <si>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</si>
  <si>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</si>
  <si>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</si>
  <si>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</si>
  <si>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</si>
  <si>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</si>
  <si>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</si>
  <si>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</si>
  <si>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</si>
  <si>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</si>
  <si>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</si>
  <si>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</si>
  <si>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</si>
  <si>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</si>
  <si>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</si>
  <si>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</si>
  <si>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</si>
  <si>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</si>
  <si>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</si>
  <si>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</si>
  <si>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</si>
  <si>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</si>
  <si>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</si>
  <si>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</si>
  <si>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</si>
  <si>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</si>
  <si>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</si>
  <si>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</si>
  <si>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</si>
  <si>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</si>
  <si>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</si>
  <si>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</si>
  <si>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</si>
  <si>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</si>
  <si>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</si>
  <si>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</si>
  <si>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</si>
  <si>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</si>
  <si>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</si>
  <si>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</si>
  <si>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</si>
  <si>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</si>
  <si>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</si>
  <si>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</si>
  <si>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</si>
  <si>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</si>
  <si>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</si>
  <si>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</si>
  <si>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</si>
  <si>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</si>
  <si>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</si>
  <si>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</si>
  <si>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</si>
  <si>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</si>
  <si>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</si>
  <si>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</si>
  <si>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</si>
  <si>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</si>
  <si>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</si>
  <si>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</si>
  <si>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</si>
  <si>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</si>
  <si>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</si>
  <si>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</si>
  <si>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</si>
  <si>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</si>
  <si>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</si>
  <si>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</si>
  <si>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</si>
  <si>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</si>
  <si>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</si>
  <si>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</si>
  <si>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</si>
  <si>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</si>
  <si>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</si>
  <si>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</si>
  <si>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</si>
  <si>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</si>
  <si>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</si>
  <si>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</si>
  <si>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</si>
  <si>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</si>
  <si>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</si>
  <si>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</si>
  <si>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</si>
  <si>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</si>
  <si>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</si>
  <si>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</si>
  <si>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</si>
  <si>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</si>
  <si>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</si>
  <si>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</si>
  <si>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</si>
  <si>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</si>
  <si>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</si>
  <si>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</si>
  <si>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</si>
  <si>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</si>
  <si>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</si>
  <si>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</si>
  <si>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</si>
  <si>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</si>
  <si>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</si>
  <si>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</si>
  <si>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</si>
  <si>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</si>
  <si>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</si>
  <si>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</si>
  <si>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</si>
  <si>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</si>
  <si>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</si>
  <si>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</si>
  <si>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</si>
  <si>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</si>
  <si>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</si>
  <si>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</si>
  <si>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</si>
  <si>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</si>
  <si>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</si>
  <si>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</si>
  <si>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</si>
  <si>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</si>
  <si>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</si>
  <si>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</si>
  <si>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</si>
  <si>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</si>
  <si>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</si>
  <si>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</si>
  <si>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</si>
  <si>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</si>
  <si>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</si>
  <si>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</si>
  <si>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</si>
  <si>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</si>
  <si>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</si>
  <si>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</si>
  <si>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</si>
  <si>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</si>
  <si>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</si>
  <si>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</si>
  <si>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</si>
  <si>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</si>
  <si>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</si>
  <si>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</si>
  <si>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</si>
  <si>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</si>
  <si>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</si>
  <si>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</si>
  <si>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</si>
  <si>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</si>
  <si>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</si>
  <si>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</si>
  <si>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</si>
  <si>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</si>
  <si>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</si>
  <si>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</si>
  <si>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</si>
  <si>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</si>
  <si>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</si>
  <si>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</si>
  <si>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</si>
  <si>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</si>
  <si>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</si>
  <si>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</si>
  <si>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</si>
  <si>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</si>
  <si>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</si>
  <si>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</si>
  <si>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</si>
  <si>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</si>
  <si>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</si>
  <si>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</si>
  <si>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</si>
  <si>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</si>
  <si>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</si>
  <si>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</si>
  <si>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</si>
  <si>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</si>
  <si>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</si>
  <si>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</si>
  <si>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</si>
  <si>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</si>
  <si>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</si>
  <si>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</si>
  <si>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</si>
  <si>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</si>
  <si>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</si>
  <si>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</si>
  <si>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</si>
  <si>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</si>
  <si>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</si>
  <si>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</si>
  <si>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</si>
  <si>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</si>
  <si>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</si>
  <si>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</si>
  <si>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</si>
  <si>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</si>
  <si>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</si>
  <si>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</si>
  <si>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</si>
  <si>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</si>
  <si>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</si>
  <si>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</si>
  <si>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</si>
  <si>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</si>
  <si>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</si>
  <si>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</si>
  <si>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</si>
  <si>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</si>
  <si>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</si>
  <si>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</si>
  <si>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</si>
  <si>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</si>
  <si>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</si>
  <si>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</si>
  <si>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</si>
  <si>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</si>
  <si>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</si>
  <si>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</si>
  <si>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</si>
  <si>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</si>
  <si>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</si>
  <si>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</si>
  <si>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</si>
  <si>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</si>
  <si>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</si>
  <si>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</si>
  <si>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</si>
  <si>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</si>
  <si>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</si>
  <si>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</si>
  <si>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</si>
  <si>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</si>
  <si>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</si>
  <si>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</si>
  <si>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</si>
  <si>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</si>
  <si>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</si>
  <si>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</si>
  <si>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</si>
  <si>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</si>
  <si>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</si>
  <si>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</si>
  <si>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</si>
  <si>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</si>
  <si>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</si>
  <si>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</si>
  <si>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</si>
  <si>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</si>
  <si>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</si>
  <si>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</si>
  <si>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</si>
  <si>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</si>
  <si>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</si>
  <si>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</si>
  <si>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</si>
  <si>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</si>
  <si>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</si>
  <si>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</si>
  <si>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</si>
  <si>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</si>
  <si>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</si>
  <si>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</si>
  <si>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</si>
  <si>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</si>
  <si>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</si>
  <si>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</si>
  <si>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</si>
  <si>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</si>
  <si>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</si>
  <si>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</si>
  <si>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</si>
  <si>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</si>
  <si>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</si>
  <si>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</si>
  <si>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</si>
  <si>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</si>
  <si>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</si>
  <si>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</si>
  <si>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</si>
  <si>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</si>
  <si>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</si>
  <si>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</si>
  <si>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</si>
  <si>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</si>
  <si>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</si>
  <si>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</si>
  <si>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</si>
  <si>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</si>
  <si>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</si>
  <si>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</si>
  <si>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</si>
  <si>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</si>
  <si>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</si>
  <si>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</si>
  <si>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</si>
  <si>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</si>
  <si>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</si>
  <si>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</si>
  <si>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</si>
  <si>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</si>
  <si>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</si>
  <si>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</si>
  <si>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</si>
  <si>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</si>
  <si>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</si>
  <si>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</si>
  <si>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</si>
  <si>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</si>
  <si>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</si>
  <si>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</si>
  <si>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</si>
  <si>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</si>
  <si>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</si>
  <si>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</si>
  <si>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</si>
  <si>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</si>
  <si>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</si>
  <si>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</si>
  <si>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</si>
  <si>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</si>
  <si>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</si>
  <si>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</si>
  <si>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</si>
  <si>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</si>
  <si>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</si>
  <si>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</si>
  <si>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</si>
  <si>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</si>
  <si>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</si>
  <si>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</si>
  <si>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</si>
  <si>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</si>
  <si>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</si>
  <si>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</si>
  <si>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</si>
  <si>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</si>
  <si>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</si>
  <si>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</si>
  <si>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</si>
  <si>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</si>
  <si>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</si>
  <si>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</si>
  <si>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</si>
  <si>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</si>
  <si>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</si>
  <si>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</si>
  <si>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</si>
  <si>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</si>
  <si>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</si>
  <si>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</si>
  <si>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</si>
  <si>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</si>
  <si>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</si>
  <si>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</si>
  <si>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</si>
  <si>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</si>
  <si>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</si>
  <si>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</si>
  <si>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</si>
  <si>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</si>
  <si>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</si>
  <si>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</si>
  <si>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</si>
  <si>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</si>
  <si>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</si>
  <si>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</si>
  <si>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</si>
  <si>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</si>
  <si>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</si>
  <si>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</si>
  <si>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</si>
  <si>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</si>
  <si>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</si>
  <si>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</si>
  <si>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</si>
  <si>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</si>
  <si>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</si>
  <si>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</si>
  <si>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</si>
  <si>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</si>
  <si>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</si>
  <si>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</si>
  <si>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</si>
  <si>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</si>
  <si>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</si>
  <si>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</si>
  <si>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</si>
  <si>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</si>
  <si>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</si>
  <si>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</si>
  <si>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</si>
  <si>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</si>
  <si>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</si>
  <si>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</si>
  <si>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</si>
  <si>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</si>
  <si>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</si>
  <si>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</si>
  <si>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</si>
  <si>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</si>
  <si>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</si>
  <si>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</si>
  <si>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</si>
  <si>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</si>
  <si>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</si>
  <si>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</si>
  <si>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</si>
  <si>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</si>
  <si>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</si>
  <si>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</si>
  <si>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</si>
  <si>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</si>
  <si>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</si>
  <si>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</si>
  <si>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</si>
  <si>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</si>
  <si>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</si>
  <si>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</si>
  <si>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</si>
  <si>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</si>
  <si>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</si>
  <si>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</si>
  <si>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</si>
  <si>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</si>
  <si>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</si>
  <si>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</si>
  <si>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</si>
  <si>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</si>
  <si>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</si>
  <si>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</si>
  <si>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</si>
  <si>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</si>
  <si>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</si>
  <si>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</si>
  <si>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</si>
  <si>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</si>
  <si>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</si>
  <si>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</si>
  <si>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</si>
  <si>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</si>
  <si>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</si>
  <si>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</si>
  <si>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</si>
  <si>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</si>
  <si>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</si>
  <si>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</si>
  <si>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</si>
  <si>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</si>
  <si>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</si>
  <si>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</si>
  <si>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</si>
  <si>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</si>
  <si>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</si>
  <si>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</si>
  <si>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</si>
  <si>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</si>
  <si>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</si>
  <si>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</si>
  <si>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</si>
  <si>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</si>
  <si>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</si>
  <si>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</si>
  <si>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</si>
  <si>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</si>
  <si>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</si>
  <si>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</si>
  <si>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</si>
  <si>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</si>
  <si>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</si>
  <si>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</si>
  <si>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</si>
  <si>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</si>
  <si>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</si>
  <si>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</si>
  <si>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</si>
  <si>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</si>
  <si>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</si>
  <si>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</si>
  <si>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</si>
  <si>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</si>
  <si>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</si>
  <si>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</si>
  <si>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</si>
  <si>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</si>
  <si>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</si>
  <si>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</si>
  <si>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</si>
  <si>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</si>
  <si>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</si>
  <si>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</si>
  <si>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</si>
  <si>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</si>
  <si>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</si>
  <si>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</si>
  <si>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</si>
  <si>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</si>
  <si>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</si>
  <si>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</si>
  <si>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</si>
  <si>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</si>
  <si>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</si>
  <si>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</si>
  <si>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</si>
  <si>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</si>
  <si>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</si>
  <si>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</si>
  <si>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</si>
  <si>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</si>
  <si>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</si>
  <si>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</si>
  <si>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</si>
  <si>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</si>
  <si>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</si>
  <si>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</si>
  <si>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</si>
  <si>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</si>
  <si>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</si>
  <si>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</si>
  <si>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</si>
  <si>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</si>
  <si>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</si>
  <si>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</si>
  <si>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</si>
  <si>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</si>
  <si>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</si>
  <si>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</si>
  <si>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</si>
  <si>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</si>
  <si>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</si>
  <si>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</si>
  <si>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</si>
  <si>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</si>
  <si>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</si>
  <si>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</si>
  <si>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</si>
  <si>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</si>
  <si>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</si>
  <si>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</si>
  <si>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</si>
  <si>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</si>
  <si>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</si>
  <si>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</si>
  <si>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</si>
  <si>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</si>
  <si>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</si>
  <si>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</si>
  <si>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</si>
  <si>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</si>
  <si>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</si>
  <si>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</si>
  <si>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</si>
  <si>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</si>
  <si>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</si>
  <si>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</si>
  <si>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</si>
  <si>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</si>
  <si>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</si>
  <si>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</si>
  <si>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</si>
  <si>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</si>
  <si>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</si>
  <si>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</si>
  <si>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</si>
  <si>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</si>
  <si>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</si>
  <si>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</si>
  <si>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</si>
  <si>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</si>
  <si>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</si>
  <si>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</si>
  <si>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</si>
  <si>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</si>
  <si>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</si>
  <si>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</si>
  <si>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</si>
  <si>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</si>
  <si>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</si>
  <si>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</si>
  <si>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</si>
  <si>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</si>
  <si>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</si>
  <si>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</si>
  <si>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</si>
  <si>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</si>
  <si>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</si>
  <si>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</si>
  <si>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</si>
  <si>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</si>
  <si>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</si>
  <si>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</si>
  <si>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</si>
  <si>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</si>
  <si>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</si>
  <si>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</si>
  <si>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</si>
  <si>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</si>
  <si>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</si>
  <si>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</si>
  <si>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</si>
  <si>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</si>
  <si>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</si>
  <si>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</si>
  <si>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</si>
  <si>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</si>
  <si>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</si>
  <si>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</si>
  <si>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</si>
  <si>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</si>
  <si>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</si>
  <si>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</si>
  <si>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</si>
  <si>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</si>
  <si>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</si>
  <si>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</si>
  <si>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</si>
  <si>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</si>
  <si>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</si>
  <si>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</si>
  <si>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</si>
  <si>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</si>
  <si>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</si>
  <si>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</si>
  <si>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</si>
  <si>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</si>
  <si>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</si>
  <si>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</si>
  <si>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</si>
  <si>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</si>
  <si>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</si>
  <si>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</si>
  <si>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</si>
  <si>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</si>
  <si>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</si>
  <si>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</si>
  <si>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</si>
  <si>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</si>
  <si>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</si>
  <si>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</si>
  <si>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</si>
  <si>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</si>
  <si>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</si>
  <si>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</si>
  <si>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</si>
  <si>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</si>
  <si>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</si>
  <si>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</si>
  <si>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</si>
  <si>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</si>
  <si>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</si>
  <si>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</si>
  <si>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</si>
  <si>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</si>
  <si>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</si>
  <si>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</si>
  <si>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</si>
  <si>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</si>
  <si>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</si>
  <si>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</si>
  <si>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</si>
  <si>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</si>
  <si>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</si>
  <si>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</si>
  <si>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</si>
  <si>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</si>
  <si>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</si>
  <si>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</si>
  <si>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</si>
  <si>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</si>
  <si>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</si>
  <si>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</si>
  <si>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</si>
  <si>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</si>
  <si>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</si>
  <si>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</si>
  <si>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</si>
  <si>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</si>
  <si>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</si>
  <si>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</si>
  <si>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</si>
  <si>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</si>
  <si>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</si>
  <si>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</si>
  <si>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</si>
  <si>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</si>
  <si>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</si>
  <si>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</si>
  <si>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</si>
  <si>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</si>
  <si>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</si>
  <si>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</si>
  <si>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</si>
  <si>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</si>
  <si>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</si>
  <si>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</si>
  <si>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</si>
  <si>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</si>
  <si>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</si>
  <si>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</si>
  <si>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</si>
  <si>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</si>
  <si>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</si>
  <si>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</si>
  <si>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</si>
  <si>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</si>
  <si>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</si>
  <si>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</si>
  <si>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</si>
  <si>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</si>
  <si>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</si>
  <si>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</si>
  <si>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</si>
  <si>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</si>
  <si>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</si>
  <si>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</si>
  <si>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</si>
  <si>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</si>
  <si>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</si>
  <si>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</si>
  <si>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</si>
  <si>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</si>
  <si>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</si>
  <si>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</si>
  <si>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</si>
  <si>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</si>
  <si>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</si>
  <si>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</si>
  <si>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</si>
  <si>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</si>
  <si>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</si>
  <si>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</si>
  <si>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</si>
  <si>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</si>
  <si>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</si>
  <si>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</si>
  <si>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</si>
  <si>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</si>
  <si>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</si>
  <si>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</si>
  <si>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</si>
  <si>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</si>
  <si>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</si>
  <si>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</si>
  <si>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</si>
  <si>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</si>
  <si>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</si>
  <si>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</si>
  <si>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</si>
  <si>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</si>
  <si>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</si>
  <si>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</si>
  <si>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</si>
  <si>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</si>
  <si>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</si>
  <si>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</si>
  <si>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</si>
  <si>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</si>
  <si>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</si>
  <si>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</si>
  <si>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</si>
  <si>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</si>
  <si>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</si>
  <si>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</si>
  <si>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</si>
  <si>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</si>
  <si>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</si>
  <si>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</si>
  <si>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</si>
  <si>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</si>
  <si>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</si>
  <si>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</si>
  <si>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</si>
  <si>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</si>
  <si>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</si>
  <si>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</si>
  <si>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</si>
  <si>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</si>
  <si>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</si>
  <si>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</si>
  <si>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</si>
  <si>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</si>
  <si>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</si>
  <si>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</si>
  <si>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</si>
  <si>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</si>
  <si>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</si>
  <si>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</si>
  <si>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</si>
  <si>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</si>
  <si>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</si>
  <si>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</si>
  <si>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</si>
  <si>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</si>
  <si>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</si>
  <si>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</si>
  <si>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</si>
  <si>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</si>
  <si>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</si>
  <si>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</si>
  <si>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</si>
  <si>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</si>
  <si>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</si>
  <si>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</si>
  <si>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</si>
  <si>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</si>
  <si>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</si>
  <si>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</si>
  <si>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</si>
  <si>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</si>
  <si>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</si>
  <si>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</si>
  <si>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</si>
  <si>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</si>
  <si>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</si>
  <si>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</si>
  <si>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</si>
  <si>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</si>
  <si>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</si>
  <si>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</si>
  <si>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</si>
  <si>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</si>
  <si>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</si>
  <si>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</si>
  <si>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</si>
  <si>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</si>
  <si>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</si>
  <si>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</si>
  <si>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</si>
  <si>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</si>
  <si>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</si>
  <si>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</si>
  <si>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</si>
  <si>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</si>
  <si>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</si>
  <si>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</si>
  <si>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</si>
  <si>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</si>
  <si>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</si>
  <si>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</si>
  <si>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</si>
  <si>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</si>
  <si>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</si>
  <si>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</si>
  <si>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</si>
  <si>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</si>
  <si>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</si>
  <si>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</si>
  <si>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</si>
  <si>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</si>
  <si>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</si>
  <si>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</si>
  <si>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</si>
  <si>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</si>
  <si>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</si>
  <si>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</si>
  <si>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</si>
  <si>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</si>
  <si>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</si>
  <si>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</si>
  <si>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</si>
  <si>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</si>
  <si>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</si>
  <si>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</si>
  <si>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</si>
  <si>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</si>
  <si>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</si>
  <si>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</si>
  <si>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</si>
  <si>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</si>
  <si>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</si>
  <si>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</si>
  <si>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</si>
  <si>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</si>
  <si>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</si>
  <si>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</si>
  <si>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</si>
  <si>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</si>
  <si>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</si>
  <si>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</si>
  <si>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</si>
  <si>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</si>
  <si>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</si>
  <si>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</si>
  <si>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</si>
  <si>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</si>
  <si>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</si>
  <si>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</si>
  <si>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</si>
  <si>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</si>
  <si>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</si>
  <si>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</si>
  <si>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</si>
  <si>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</si>
  <si>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</si>
  <si>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</si>
  <si>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</si>
  <si>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</si>
  <si>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</si>
  <si>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</si>
  <si>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</si>
  <si>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</si>
  <si>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</si>
  <si>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</si>
  <si>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</si>
  <si>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</si>
  <si>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</si>
  <si>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</si>
  <si>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</si>
  <si>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</si>
  <si>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</si>
  <si>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</si>
  <si>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</si>
  <si>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</si>
  <si>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</si>
  <si>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</si>
  <si>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</si>
  <si>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</si>
  <si>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</si>
  <si>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</si>
  <si>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</si>
  <si>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</si>
  <si>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</si>
  <si>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</si>
  <si>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</si>
  <si>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</si>
  <si>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</si>
  <si>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</si>
  <si>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</si>
  <si>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</si>
  <si>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</si>
  <si>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</si>
  <si>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</si>
  <si>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</si>
  <si>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</si>
  <si>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</si>
  <si>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</si>
  <si>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</si>
  <si>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</si>
  <si>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</si>
  <si>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</si>
  <si>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</si>
  <si>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</si>
  <si>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</si>
  <si>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</si>
  <si>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</si>
  <si>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</si>
  <si>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</si>
  <si>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</si>
  <si>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</si>
  <si>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</si>
  <si>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</si>
  <si>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</si>
  <si>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</si>
  <si>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</si>
  <si>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</si>
  <si>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</si>
  <si>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</si>
  <si>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</si>
  <si>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</si>
  <si>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</si>
  <si>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</si>
  <si>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</si>
  <si>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</si>
  <si>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</si>
  <si>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</si>
  <si>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</si>
  <si>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</si>
  <si>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</si>
  <si>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</si>
  <si>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</si>
  <si>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</si>
  <si>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</si>
  <si>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</si>
  <si>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</si>
  <si>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</si>
  <si>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</si>
  <si>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</si>
  <si>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</si>
  <si>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</si>
  <si>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</si>
  <si>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</si>
  <si>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</si>
  <si>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</si>
  <si>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</si>
  <si>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</si>
  <si>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</si>
  <si>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</si>
  <si>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</si>
  <si>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</si>
  <si>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</si>
  <si>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</si>
  <si>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</si>
  <si>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</si>
  <si>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</si>
  <si>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</si>
  <si>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</si>
  <si>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</si>
  <si>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</si>
  <si>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</si>
  <si>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</si>
  <si>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</si>
  <si>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</si>
  <si>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</si>
  <si>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</si>
  <si>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</si>
  <si>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</si>
  <si>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</si>
  <si>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</si>
  <si>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</si>
  <si>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</si>
  <si>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</si>
  <si>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</si>
  <si>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</si>
  <si>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</si>
  <si>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</si>
  <si>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</si>
  <si>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</si>
  <si>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</si>
  <si>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</si>
  <si>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</si>
  <si>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</si>
  <si>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</si>
  <si>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</si>
  <si>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</si>
  <si>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</si>
  <si>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</si>
  <si>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</si>
  <si>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</si>
  <si>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</si>
  <si>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</si>
  <si>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</si>
  <si>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</si>
  <si>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</si>
  <si>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</si>
  <si>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</si>
  <si>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</si>
  <si>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</si>
  <si>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</si>
  <si>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</si>
  <si>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</si>
  <si>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</si>
  <si>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</si>
  <si>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</si>
  <si>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</si>
  <si>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</si>
  <si>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</si>
  <si>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</si>
  <si>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</si>
  <si>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</si>
  <si>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</si>
  <si>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</si>
  <si>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</si>
  <si>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</si>
  <si>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</si>
  <si>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</si>
  <si>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</si>
  <si>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</si>
  <si>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</si>
  <si>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</si>
  <si>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</si>
  <si>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</si>
  <si>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</si>
  <si>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</si>
  <si>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</si>
  <si>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</si>
  <si>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</si>
  <si>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</si>
  <si>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</si>
  <si>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</si>
  <si>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</si>
  <si>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</si>
  <si>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</si>
  <si>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</si>
  <si>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</si>
  <si>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</si>
  <si>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</si>
  <si>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</si>
  <si>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</si>
  <si>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</si>
  <si>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</si>
  <si>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</si>
  <si>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</si>
  <si>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</si>
  <si>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</si>
  <si>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</si>
  <si>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</si>
  <si>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</si>
  <si>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</si>
  <si>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</si>
  <si>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</si>
  <si>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</si>
  <si>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</si>
  <si>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</si>
  <si>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</si>
  <si>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</si>
  <si>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</si>
  <si>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</si>
  <si>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</si>
  <si>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</si>
  <si>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</si>
  <si>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</si>
  <si>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</si>
  <si>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</si>
  <si>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</si>
  <si>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</si>
  <si>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</si>
  <si>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</si>
  <si>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</si>
  <si>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</si>
  <si>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</si>
  <si>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</si>
  <si>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</si>
  <si>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</si>
  <si>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</si>
  <si>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</si>
  <si>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</si>
  <si>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</si>
  <si>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</si>
  <si>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</si>
  <si>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</si>
  <si>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</si>
  <si>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</si>
  <si>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</si>
  <si>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</si>
  <si>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</si>
  <si>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</si>
  <si>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</si>
  <si>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</si>
  <si>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</si>
  <si>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</si>
  <si>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</si>
  <si>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</si>
  <si>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</si>
  <si>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</si>
  <si>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</si>
  <si>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</si>
  <si>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</si>
  <si>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</si>
  <si>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</si>
  <si>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</si>
  <si>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</si>
  <si>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</si>
  <si>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</si>
  <si>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</si>
  <si>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</si>
  <si>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</si>
  <si>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</si>
  <si>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</si>
  <si>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</si>
  <si>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</si>
  <si>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</si>
  <si>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</si>
  <si>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</si>
  <si>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</si>
  <si>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</si>
  <si>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</si>
  <si>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</si>
  <si>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</si>
  <si>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</si>
  <si>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</si>
  <si>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</si>
  <si>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</si>
  <si>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</si>
  <si>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</si>
  <si>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</si>
  <si>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</si>
  <si>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</si>
  <si>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</si>
  <si>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</si>
  <si>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</si>
  <si>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</si>
  <si>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</si>
  <si>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</si>
  <si>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</si>
  <si>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</si>
  <si>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</si>
  <si>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</si>
  <si>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</si>
  <si>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</si>
  <si>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</si>
  <si>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</si>
  <si>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</si>
  <si>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</si>
  <si>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</si>
  <si>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</si>
  <si>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</si>
  <si>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</si>
  <si>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</si>
  <si>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</si>
  <si>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</si>
  <si>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</si>
  <si>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</si>
  <si>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</si>
  <si>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</si>
  <si>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</si>
  <si>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</si>
  <si>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</si>
  <si>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</si>
  <si>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</si>
  <si>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</si>
  <si>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</si>
  <si>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</si>
  <si>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</si>
  <si>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</si>
  <si>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</si>
  <si>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</si>
  <si>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</si>
  <si>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</si>
  <si>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</si>
  <si>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</si>
  <si>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</si>
  <si>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</si>
  <si>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</si>
  <si>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</si>
  <si>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</si>
  <si>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</si>
  <si>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</si>
  <si>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</si>
  <si>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</si>
  <si>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</si>
  <si>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</si>
  <si>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</si>
  <si>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</si>
  <si>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</si>
  <si>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</si>
  <si>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</si>
  <si>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</si>
  <si>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</si>
  <si>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</si>
  <si>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</si>
  <si>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</si>
  <si>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</si>
  <si>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</si>
  <si>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</si>
  <si>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</si>
  <si>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</si>
  <si>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</si>
  <si>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</si>
  <si>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</si>
  <si>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</si>
  <si>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</si>
  <si>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</si>
  <si>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</si>
  <si>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</si>
  <si>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</si>
  <si>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</si>
  <si>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</si>
  <si>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</si>
  <si>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</si>
  <si>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</si>
  <si>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</si>
  <si>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</si>
  <si>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</si>
  <si>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</si>
  <si>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</si>
  <si>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</si>
  <si>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</si>
  <si>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</si>
  <si>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</si>
  <si>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</si>
  <si>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</si>
  <si>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</si>
  <si>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</si>
  <si>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</si>
  <si>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</si>
  <si>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</si>
  <si>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</si>
  <si>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</si>
  <si>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</si>
  <si>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</si>
  <si>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</si>
  <si>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</si>
  <si>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</si>
  <si>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</si>
  <si>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</si>
  <si>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</si>
  <si>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</si>
  <si>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</si>
  <si>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</si>
  <si>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</si>
  <si>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</si>
  <si>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</si>
  <si>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</si>
  <si>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</si>
  <si>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</si>
  <si>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</si>
  <si>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</si>
  <si>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</si>
  <si>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</si>
  <si>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</si>
  <si>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</si>
  <si>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</si>
  <si>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</si>
  <si>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</si>
  <si>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</si>
  <si>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</si>
  <si>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</si>
  <si>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</si>
  <si>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</si>
  <si>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</si>
  <si>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</si>
  <si>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</si>
  <si>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</si>
  <si>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</si>
  <si>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</si>
  <si>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</si>
  <si>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</si>
  <si>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</si>
  <si>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</si>
  <si>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</si>
  <si>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</si>
  <si>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</si>
  <si>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</si>
  <si>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</si>
  <si>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</si>
  <si>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</si>
  <si>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</si>
  <si>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</si>
  <si>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</si>
  <si>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</si>
  <si>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</si>
  <si>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</si>
  <si>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</si>
  <si>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</si>
  <si>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</si>
  <si>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</si>
  <si>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</si>
  <si>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</si>
  <si>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</si>
  <si>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</si>
  <si>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</si>
  <si>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</si>
  <si>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</si>
  <si>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</si>
  <si>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</si>
  <si>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</si>
  <si>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</si>
  <si>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</si>
  <si>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</si>
  <si>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</si>
  <si>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</si>
  <si>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</si>
  <si>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</si>
  <si>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</si>
  <si>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</si>
  <si>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</si>
  <si>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</si>
  <si>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</si>
  <si>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</si>
  <si>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</si>
  <si>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</si>
  <si>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</si>
  <si>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</si>
  <si>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</si>
  <si>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</si>
  <si>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</si>
  <si>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</si>
  <si>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</si>
  <si>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</si>
  <si>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</si>
  <si>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</si>
  <si>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</si>
  <si>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</si>
  <si>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</si>
  <si>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</si>
  <si>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</si>
  <si>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</si>
  <si>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</si>
  <si>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</si>
  <si>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</si>
  <si>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</si>
  <si>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</si>
  <si>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</si>
  <si>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</si>
  <si>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</si>
  <si>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</si>
  <si>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</si>
  <si>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</si>
  <si>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</si>
  <si>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</si>
  <si>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</si>
  <si>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</si>
  <si>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</si>
  <si>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</si>
  <si>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</si>
  <si>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</si>
  <si>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</si>
  <si>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</si>
  <si>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</si>
  <si>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</si>
  <si>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</si>
  <si>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</si>
  <si>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</si>
  <si>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</si>
  <si>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</si>
  <si>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</si>
  <si>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</si>
  <si>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</si>
  <si>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</si>
  <si>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</si>
  <si>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</si>
  <si>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</si>
  <si>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</si>
  <si>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</si>
  <si>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</si>
  <si>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</si>
  <si>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</si>
  <si>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</si>
  <si>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</si>
  <si>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</si>
  <si>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</si>
  <si>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</si>
  <si>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</si>
  <si>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</si>
  <si>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</si>
  <si>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</si>
  <si>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</si>
  <si>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</si>
  <si>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</si>
  <si>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</si>
  <si>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</si>
  <si>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</si>
  <si>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</si>
  <si>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</si>
  <si>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</si>
  <si>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</si>
  <si>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</si>
  <si>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</si>
  <si>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</si>
  <si>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</si>
  <si>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</si>
  <si>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</si>
  <si>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</si>
  <si>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</si>
  <si>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</si>
  <si>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</si>
  <si>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</si>
  <si>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</si>
  <si>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</si>
  <si>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</si>
  <si>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</si>
  <si>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</si>
  <si>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</si>
  <si>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</si>
  <si>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</si>
  <si>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</si>
  <si>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</si>
  <si>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</si>
  <si>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</si>
  <si>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</si>
  <si>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</si>
  <si>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</si>
  <si>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</si>
  <si>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</si>
  <si>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</si>
  <si>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</si>
  <si>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</si>
  <si>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</si>
  <si>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</si>
  <si>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</si>
  <si>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</si>
  <si>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</si>
  <si>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</si>
  <si>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</si>
  <si>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</si>
  <si>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</si>
  <si>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</si>
  <si>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</si>
  <si>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</si>
  <si>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</si>
  <si>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</si>
  <si>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</si>
  <si>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</si>
  <si>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</si>
  <si>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</si>
  <si>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</si>
  <si>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</si>
  <si>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</si>
  <si>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</si>
  <si>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</si>
  <si>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</si>
  <si>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</si>
  <si>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</si>
  <si>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</si>
  <si>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</si>
  <si>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</si>
  <si>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</si>
  <si>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</si>
  <si>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</si>
  <si>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</si>
  <si>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</si>
  <si>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</si>
  <si>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</si>
  <si>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</si>
  <si>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</si>
  <si>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</si>
  <si>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</si>
  <si>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</si>
  <si>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</si>
  <si>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</si>
  <si>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</si>
  <si>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</si>
  <si>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</si>
  <si>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</si>
  <si>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</si>
  <si>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</si>
  <si>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</si>
  <si>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</si>
  <si>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</si>
  <si>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</si>
  <si>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</si>
  <si>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</si>
  <si>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</si>
  <si>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</si>
  <si>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</si>
  <si>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</si>
  <si>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</si>
  <si>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</si>
  <si>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</si>
  <si>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</si>
  <si>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</si>
  <si>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</si>
  <si>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</si>
  <si>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</si>
  <si>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</si>
  <si>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</si>
  <si>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</si>
  <si>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</si>
  <si>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</si>
  <si>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</si>
  <si>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</si>
  <si>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</si>
  <si>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</si>
  <si>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</si>
  <si>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</si>
  <si>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</si>
  <si>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</si>
  <si>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</si>
  <si>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</si>
  <si>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</si>
  <si>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</si>
  <si>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</si>
  <si>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</si>
  <si>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</si>
  <si>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</si>
  <si>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</si>
  <si>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</si>
  <si>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</si>
  <si>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</si>
  <si>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</si>
  <si>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</si>
  <si>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</si>
  <si>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</si>
  <si>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</si>
  <si>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</si>
  <si>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</si>
  <si>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</si>
  <si>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</si>
  <si>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</si>
  <si>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</si>
  <si>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</si>
  <si>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</si>
  <si>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</si>
  <si>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</si>
  <si>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</si>
  <si>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</si>
  <si>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</si>
  <si>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</si>
  <si>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</si>
  <si>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</si>
  <si>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</si>
  <si>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</si>
  <si>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</si>
  <si>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</si>
  <si>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</si>
  <si>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</si>
  <si>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</si>
  <si>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</si>
  <si>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</si>
  <si>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</si>
  <si>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</si>
  <si>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</si>
  <si>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</si>
  <si>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</si>
  <si>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</si>
  <si>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</si>
  <si>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</si>
  <si>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</si>
  <si>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</si>
  <si>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</si>
  <si>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</si>
  <si>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</si>
  <si>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</si>
  <si>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</si>
  <si>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</si>
  <si>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</si>
  <si>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</si>
  <si>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</si>
  <si>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</si>
  <si>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</si>
  <si>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</si>
  <si>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</si>
  <si>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</si>
  <si>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</si>
  <si>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</si>
  <si>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</si>
  <si>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</si>
  <si>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</si>
  <si>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</si>
  <si>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</si>
  <si>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</si>
  <si>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</si>
  <si>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</si>
  <si>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</si>
  <si>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</si>
  <si>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</si>
  <si>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</si>
  <si>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</si>
  <si>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</si>
  <si>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</si>
  <si>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</si>
  <si>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</si>
  <si>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</si>
  <si>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</si>
  <si>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</si>
  <si>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</si>
  <si>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</si>
  <si>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</si>
  <si>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</si>
  <si>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</si>
  <si>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</si>
  <si>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</si>
  <si>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</si>
  <si>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</si>
  <si>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</si>
  <si>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</si>
  <si>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</si>
  <si>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</si>
  <si>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</si>
  <si>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</si>
  <si>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</si>
  <si>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</si>
  <si>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</si>
  <si>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</si>
  <si>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</si>
  <si>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</si>
  <si>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</si>
  <si>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</si>
  <si>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</si>
  <si>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</si>
  <si>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</si>
  <si>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</si>
  <si>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</si>
  <si>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</si>
  <si>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</si>
  <si>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</si>
  <si>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</si>
  <si>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</si>
  <si>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</si>
  <si>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</si>
  <si>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</si>
  <si>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</si>
  <si>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</si>
  <si>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</si>
  <si>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</si>
  <si>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</si>
  <si>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</si>
  <si>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</si>
  <si>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</si>
  <si>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</si>
  <si>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</si>
  <si>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</si>
  <si>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</si>
  <si>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</si>
  <si>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</si>
  <si>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</si>
  <si>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</si>
  <si>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</si>
  <si>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</si>
  <si>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</si>
  <si>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</si>
  <si>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</si>
  <si>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</si>
  <si>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</si>
  <si>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</si>
  <si>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</si>
  <si>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</si>
  <si>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</si>
  <si>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</si>
  <si>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</si>
  <si>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</si>
  <si>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</si>
  <si>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</si>
  <si>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</si>
  <si>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</si>
  <si>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</si>
  <si>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</si>
  <si>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</si>
  <si>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</si>
  <si>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</si>
  <si>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</si>
  <si>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</si>
  <si>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</si>
  <si>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</si>
  <si>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</si>
  <si>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</si>
  <si>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</si>
  <si>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</si>
  <si>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</si>
  <si>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</si>
  <si>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</si>
  <si>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</si>
  <si>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</si>
  <si>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</si>
  <si>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</si>
  <si>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</si>
  <si>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</si>
  <si>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</si>
  <si>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</si>
  <si>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</si>
  <si>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</si>
  <si>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</si>
  <si>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</si>
  <si>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</si>
  <si>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</si>
  <si>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</si>
  <si>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</si>
  <si>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</si>
  <si>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</si>
  <si>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</si>
  <si>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</si>
  <si>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</si>
  <si>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</si>
  <si>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</si>
  <si>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</si>
  <si>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</si>
  <si>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</si>
  <si>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</si>
  <si>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</si>
  <si>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</si>
  <si>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</si>
  <si>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</si>
  <si>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</si>
  <si>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</si>
  <si>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</si>
  <si>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</si>
  <si>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</si>
  <si>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</si>
  <si>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</si>
  <si>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</si>
  <si>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</si>
  <si>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</si>
  <si>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</si>
  <si>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</si>
  <si>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</si>
  <si>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</si>
  <si>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</si>
  <si>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</si>
  <si>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</si>
  <si>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</si>
  <si>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</si>
  <si>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</si>
  <si>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</si>
  <si>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</si>
  <si>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</si>
  <si>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</si>
  <si>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</si>
  <si>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</si>
  <si>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</si>
  <si>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</si>
  <si>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</si>
  <si>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</si>
  <si>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</si>
  <si>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</si>
  <si>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</si>
  <si>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</si>
  <si>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</si>
  <si>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</si>
  <si>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</si>
  <si>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</si>
  <si>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</si>
  <si>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</si>
  <si>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</si>
  <si>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</si>
  <si>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</si>
  <si>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</si>
  <si>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</si>
  <si>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</si>
  <si>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</si>
  <si>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</si>
  <si>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</si>
  <si>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</si>
  <si>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</si>
  <si>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</si>
  <si>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</si>
  <si>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</si>
  <si>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</si>
  <si>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</si>
  <si>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</si>
  <si>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</si>
  <si>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</si>
  <si>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</si>
  <si>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</si>
  <si>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</si>
  <si>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</si>
  <si>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</si>
  <si>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</si>
  <si>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</si>
  <si>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</si>
  <si>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</si>
  <si>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</si>
  <si>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</si>
  <si>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</si>
  <si>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</si>
  <si>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</si>
  <si>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</si>
  <si>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</si>
  <si>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</si>
  <si>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</si>
  <si>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</si>
  <si>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</si>
  <si>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</si>
  <si>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</si>
  <si>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</si>
  <si>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</si>
  <si>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</si>
  <si>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</si>
  <si>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</si>
  <si>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</si>
  <si>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</si>
  <si>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</si>
  <si>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</si>
  <si>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</si>
  <si>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</si>
  <si>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</si>
  <si>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</si>
  <si>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</si>
  <si>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</si>
  <si>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</si>
  <si>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</si>
  <si>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</si>
  <si>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</si>
  <si>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</si>
  <si>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</si>
  <si>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</si>
  <si>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</si>
  <si>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</si>
  <si>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</si>
  <si>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</si>
  <si>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</si>
  <si>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</si>
  <si>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</si>
  <si>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</si>
  <si>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</si>
  <si>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</si>
  <si>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</si>
  <si>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</si>
  <si>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</si>
  <si>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</si>
  <si>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</si>
  <si>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</si>
  <si>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</si>
  <si>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</si>
  <si>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</si>
  <si>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</si>
  <si>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</si>
  <si>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</si>
  <si>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</si>
  <si>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</si>
  <si>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</si>
  <si>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</si>
  <si>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</si>
  <si>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</si>
  <si>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</si>
  <si>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</si>
  <si>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</si>
  <si>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</si>
  <si>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</si>
  <si>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</si>
  <si>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</si>
  <si>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</si>
  <si>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</si>
  <si>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</si>
  <si>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</si>
  <si>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</si>
  <si>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</si>
  <si>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</si>
  <si>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</si>
  <si>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</si>
  <si>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</si>
  <si>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</si>
  <si>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</si>
  <si>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</si>
  <si>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</si>
  <si>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</si>
  <si>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</si>
  <si>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</si>
  <si>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</si>
  <si>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</si>
  <si>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</si>
  <si>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</si>
  <si>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</si>
  <si>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</si>
  <si>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</si>
  <si>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</si>
  <si>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</si>
  <si>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</si>
  <si>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</si>
  <si>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</si>
  <si>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</si>
  <si>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</si>
  <si>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</si>
  <si>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</si>
  <si>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</si>
  <si>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</si>
  <si>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</si>
  <si>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</si>
  <si>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</si>
  <si>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</si>
  <si>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</si>
  <si>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</si>
  <si>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</si>
  <si>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</si>
  <si>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</si>
  <si>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</si>
  <si>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</si>
  <si>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</si>
  <si>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</si>
  <si>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</si>
  <si>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</si>
  <si>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</si>
  <si>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</si>
  <si>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</si>
  <si>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</si>
  <si>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</si>
  <si>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</si>
  <si>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</si>
  <si>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</si>
  <si>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</si>
  <si>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</si>
  <si>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</si>
  <si>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</si>
  <si>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</si>
  <si>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</si>
  <si>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</si>
  <si>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</si>
  <si>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</si>
  <si>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</si>
  <si>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</si>
  <si>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</si>
  <si>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</si>
  <si>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</si>
  <si>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</si>
  <si>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</si>
  <si>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</si>
  <si>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</si>
  <si>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</si>
  <si>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</si>
  <si>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</si>
  <si>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</si>
  <si>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</si>
  <si>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</si>
  <si>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</si>
  <si>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</si>
  <si>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</si>
  <si>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</si>
  <si>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</si>
  <si>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</si>
  <si>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</si>
  <si>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</si>
  <si>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</si>
  <si>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</si>
  <si>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</si>
  <si>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</si>
  <si>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</si>
  <si>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</si>
  <si>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</si>
  <si>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</si>
  <si>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</si>
  <si>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</si>
  <si>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</si>
  <si>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</si>
  <si>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</si>
  <si>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</si>
  <si>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</si>
  <si>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</si>
  <si>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</si>
  <si>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</si>
  <si>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</si>
  <si>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</si>
  <si>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</si>
  <si>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</si>
  <si>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</si>
  <si>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</si>
  <si>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</si>
  <si>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</si>
  <si>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</si>
  <si>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</si>
  <si>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</si>
  <si>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</si>
  <si>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</si>
  <si>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</si>
  <si>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</si>
  <si>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</si>
  <si>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</si>
  <si>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</si>
  <si>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</si>
  <si>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</si>
  <si>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</si>
  <si>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</si>
  <si>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</si>
  <si>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</si>
  <si>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</si>
  <si>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</si>
  <si>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</si>
  <si>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</si>
  <si>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</si>
  <si>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</si>
  <si>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</si>
  <si>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</si>
  <si>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</si>
  <si>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</si>
  <si>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</si>
  <si>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</si>
  <si>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</si>
  <si>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</si>
  <si>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</si>
  <si>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</si>
  <si>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</si>
  <si>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</si>
  <si>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</si>
  <si>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</si>
  <si>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</si>
  <si>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</si>
  <si>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</si>
  <si>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</si>
  <si>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</si>
  <si>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</si>
  <si>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</si>
  <si>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</si>
  <si>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</si>
  <si>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</si>
  <si>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</si>
  <si>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</si>
  <si>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</si>
  <si>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</si>
  <si>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</si>
  <si>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</si>
  <si>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</si>
  <si>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</si>
  <si>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</si>
  <si>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</si>
  <si>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</si>
  <si>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</si>
  <si>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</si>
  <si>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</si>
  <si>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</si>
  <si>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</si>
  <si>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</si>
  <si>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</si>
  <si>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</si>
  <si>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</si>
  <si>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</si>
  <si>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</si>
  <si>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</si>
  <si>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</si>
  <si>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</si>
  <si>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</si>
  <si>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</si>
  <si>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</si>
  <si>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</si>
  <si>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</si>
  <si>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</si>
  <si>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</si>
  <si>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</si>
  <si>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</si>
  <si>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</si>
  <si>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</si>
  <si>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</si>
  <si>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</si>
  <si>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</si>
  <si>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</si>
  <si>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</si>
  <si>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</si>
  <si>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</si>
  <si>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</si>
  <si>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</si>
  <si>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</si>
  <si>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</si>
  <si>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</si>
  <si>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</si>
  <si>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</si>
  <si>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</si>
  <si>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</si>
  <si>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</si>
  <si>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</si>
  <si>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</si>
  <si>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</si>
  <si>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</si>
  <si>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</si>
  <si>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</si>
  <si>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</si>
  <si>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</si>
  <si>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</si>
  <si>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</si>
  <si>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</si>
  <si>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</si>
  <si>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</si>
  <si>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</si>
  <si>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</si>
  <si>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</si>
  <si>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</si>
  <si>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</si>
  <si>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</si>
  <si>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</si>
  <si>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</si>
  <si>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</si>
  <si>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</si>
  <si>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</si>
  <si>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</si>
  <si>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</si>
  <si>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</si>
  <si>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</si>
  <si>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</si>
  <si>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</si>
  <si>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</si>
  <si>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</si>
  <si>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</si>
  <si>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</si>
  <si>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</si>
  <si>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</si>
  <si>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</si>
  <si>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</si>
  <si>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</si>
  <si>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</si>
  <si>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</si>
  <si>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</si>
  <si>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</si>
  <si>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</si>
  <si>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</si>
  <si>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</si>
  <si>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</si>
  <si>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</si>
  <si>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</si>
  <si>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</si>
  <si>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</si>
  <si>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</si>
  <si>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</si>
  <si>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</si>
  <si>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</si>
  <si>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</si>
  <si>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</si>
  <si>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</si>
  <si>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</si>
  <si>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</si>
  <si>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</si>
  <si>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</si>
  <si>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</si>
  <si>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</si>
  <si>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</si>
  <si>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</si>
  <si>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</si>
  <si>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</si>
  <si>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</si>
  <si>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</si>
  <si>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</si>
  <si>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</si>
  <si>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</si>
  <si>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</si>
  <si>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</si>
  <si>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</si>
  <si>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</si>
  <si>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</si>
  <si>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</si>
  <si>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</si>
  <si>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</si>
  <si>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</si>
  <si>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</si>
  <si>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</si>
  <si>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</si>
  <si>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</si>
  <si>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</si>
  <si>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</si>
  <si>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</si>
  <si>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</si>
  <si>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</si>
  <si>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</si>
  <si>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</si>
  <si>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</si>
  <si>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</si>
  <si>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</si>
  <si>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</si>
  <si>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</si>
  <si>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</si>
  <si>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</si>
  <si>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</si>
  <si>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</si>
  <si>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</si>
  <si>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</si>
  <si>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</si>
  <si>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</si>
  <si>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</si>
  <si>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</si>
  <si>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</si>
  <si>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</si>
  <si>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</si>
  <si>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</si>
  <si>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</si>
  <si>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</si>
  <si>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</si>
  <si>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</si>
  <si>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</si>
  <si>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</si>
  <si>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</si>
  <si>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</si>
  <si>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</si>
  <si>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</si>
  <si>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</si>
  <si>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</si>
  <si>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</si>
  <si>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</si>
  <si>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</si>
  <si>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</si>
  <si>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</si>
  <si>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</si>
  <si>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</si>
  <si>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</si>
  <si>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</si>
  <si>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</si>
  <si>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</si>
  <si>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</si>
  <si>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</si>
  <si>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</si>
  <si>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</si>
  <si>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</si>
  <si>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</si>
  <si>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</si>
  <si>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</si>
  <si>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</si>
  <si>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</si>
  <si>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</si>
  <si>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</si>
  <si>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</si>
  <si>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</si>
  <si>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</si>
  <si>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</si>
  <si>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</si>
  <si>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</si>
  <si>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</si>
  <si>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</si>
  <si>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</si>
  <si>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</si>
  <si>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</si>
  <si>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</si>
  <si>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</si>
  <si>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</si>
  <si>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</si>
  <si>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</si>
  <si>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</si>
  <si>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</si>
  <si>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</si>
  <si>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</si>
  <si>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</si>
  <si>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</si>
  <si>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</si>
  <si>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</si>
  <si>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</si>
  <si>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</si>
  <si>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</si>
  <si>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</si>
  <si>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</si>
  <si>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</si>
  <si>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</si>
  <si>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</si>
  <si>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</si>
  <si>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</si>
  <si>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</si>
  <si>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</si>
  <si>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</si>
  <si>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</si>
  <si>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</si>
  <si>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</si>
  <si>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</si>
  <si>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</si>
  <si>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</si>
  <si>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</si>
  <si>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</si>
  <si>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</si>
  <si>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</si>
  <si>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</si>
  <si>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</si>
  <si>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</si>
  <si>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</si>
  <si>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</si>
  <si>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</si>
  <si>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</si>
  <si>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</si>
  <si>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</si>
  <si>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</si>
  <si>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</si>
  <si>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</si>
  <si>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</si>
  <si>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</si>
  <si>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</si>
  <si>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</si>
  <si>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</si>
  <si>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</si>
  <si>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</si>
  <si>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</si>
  <si>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</si>
  <si>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</si>
  <si>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</si>
  <si>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</si>
  <si>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</si>
  <si>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</si>
  <si>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</si>
  <si>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</si>
  <si>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</si>
  <si>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</si>
  <si>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</si>
  <si>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</si>
  <si>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</si>
  <si>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</si>
  <si>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</si>
  <si>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</si>
  <si>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</si>
  <si>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</si>
  <si>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</si>
  <si>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</si>
  <si>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</si>
  <si>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</si>
  <si>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</si>
  <si>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</si>
  <si>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</si>
  <si>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</si>
  <si>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</si>
  <si>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</si>
  <si>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</si>
  <si>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</si>
  <si>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</si>
  <si>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</si>
  <si>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</si>
  <si>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</si>
  <si>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</si>
  <si>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</si>
  <si>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</si>
  <si>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</si>
  <si>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</si>
  <si>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</si>
  <si>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</si>
  <si>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</si>
  <si>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</si>
  <si>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</si>
  <si>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</si>
  <si>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</si>
  <si>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</si>
  <si>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</si>
  <si>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</si>
  <si>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</si>
  <si>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</si>
  <si>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</si>
  <si>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</si>
  <si>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</si>
  <si>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</si>
  <si>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</si>
  <si>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</si>
  <si>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</si>
  <si>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</si>
  <si>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</si>
  <si>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</si>
  <si>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</si>
  <si>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</si>
  <si>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</si>
  <si>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</si>
  <si>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</si>
  <si>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</si>
  <si>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</si>
  <si>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</si>
  <si>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</si>
  <si>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</si>
  <si>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</si>
  <si>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</si>
  <si>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</si>
  <si>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</si>
  <si>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</si>
  <si>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</si>
  <si>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</si>
  <si>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</si>
  <si>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</si>
  <si>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</si>
  <si>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</si>
  <si>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</si>
  <si>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</si>
  <si>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</si>
  <si>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</si>
  <si>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</si>
  <si>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</si>
  <si>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</si>
  <si>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</si>
  <si>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</si>
  <si>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</si>
  <si>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</si>
  <si>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</si>
  <si>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</si>
  <si>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</si>
  <si>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</si>
  <si>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</si>
  <si>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</si>
  <si>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</si>
  <si>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</si>
  <si>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</si>
  <si>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</si>
  <si>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</si>
  <si>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</si>
  <si>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</si>
  <si>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</si>
  <si>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</si>
  <si>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</si>
  <si>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</si>
  <si>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</si>
  <si>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</si>
  <si>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</si>
  <si>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</si>
  <si>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</si>
  <si>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</si>
  <si>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</si>
  <si>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</si>
  <si>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</si>
  <si>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</si>
  <si>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</si>
  <si>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</si>
  <si>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</si>
  <si>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</si>
  <si>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</si>
  <si>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</si>
  <si>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</si>
  <si>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</si>
  <si>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</si>
  <si>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</si>
  <si>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</si>
  <si>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</si>
  <si>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</si>
  <si>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</si>
  <si>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</si>
  <si>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</si>
  <si>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</si>
  <si>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</si>
  <si>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</si>
  <si>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</si>
  <si>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</si>
  <si>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</si>
  <si>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</si>
  <si>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</si>
  <si>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</si>
  <si>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</si>
  <si>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</si>
  <si>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</si>
  <si>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</si>
  <si>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</si>
  <si>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</si>
  <si>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</si>
  <si>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</si>
  <si>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</si>
  <si>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</si>
  <si>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</si>
  <si>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</si>
  <si>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</si>
  <si>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</si>
  <si>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</si>
  <si>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</si>
  <si>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</si>
  <si>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</si>
  <si>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</si>
  <si>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</si>
  <si>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</si>
  <si>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</si>
  <si>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</si>
  <si>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</si>
  <si>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</si>
  <si>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</si>
  <si>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</si>
  <si>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</si>
  <si>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</si>
  <si>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</si>
  <si>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</si>
  <si>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</si>
  <si>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</si>
  <si>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</si>
  <si>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</si>
  <si>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</si>
  <si>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</si>
  <si>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</si>
  <si>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</si>
  <si>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</si>
  <si>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</si>
  <si>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</si>
  <si>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</si>
  <si>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</si>
  <si>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</si>
  <si>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</si>
  <si>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</si>
  <si>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</si>
  <si>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</si>
  <si>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</si>
  <si>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</si>
  <si>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</si>
  <si>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</si>
  <si>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</si>
  <si>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</si>
  <si>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</si>
  <si>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</si>
  <si>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</si>
  <si>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</si>
  <si>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</si>
  <si>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</si>
  <si>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</si>
  <si>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</si>
  <si>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</si>
  <si>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</si>
  <si>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</si>
  <si>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</si>
  <si>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</si>
  <si>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</si>
  <si>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</si>
  <si>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</si>
  <si>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</si>
  <si>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</si>
  <si>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</si>
  <si>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</si>
  <si>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</si>
  <si>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</si>
  <si>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</si>
  <si>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</si>
  <si>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</si>
  <si>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</si>
  <si>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</si>
  <si>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</si>
  <si>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</si>
  <si>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</si>
  <si>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</si>
  <si>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</si>
  <si>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</si>
  <si>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</si>
  <si>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</si>
  <si>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</si>
  <si>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</si>
  <si>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</si>
  <si>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</si>
  <si>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</si>
  <si>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</si>
  <si>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</si>
  <si>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</si>
  <si>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</si>
  <si>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</si>
  <si>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</si>
  <si>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</si>
  <si>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</si>
  <si>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</si>
  <si>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</si>
  <si>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</si>
  <si>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</si>
  <si>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</si>
  <si>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</si>
  <si>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</si>
  <si>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</si>
  <si>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</si>
  <si>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</si>
  <si>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</si>
  <si>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</si>
  <si>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</si>
  <si>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</si>
  <si>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</si>
  <si>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</si>
  <si>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</si>
  <si>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</si>
  <si>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</si>
  <si>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</si>
  <si>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</si>
  <si>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</si>
  <si>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</si>
  <si>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</si>
  <si>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</si>
  <si>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</si>
  <si>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</si>
  <si>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</si>
  <si>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</si>
  <si>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</si>
  <si>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</si>
  <si>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</si>
  <si>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</si>
  <si>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</si>
  <si>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</si>
  <si>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</si>
  <si>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</si>
  <si>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</si>
  <si>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</si>
  <si>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</si>
  <si>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</si>
  <si>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</si>
  <si>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</si>
  <si>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</si>
  <si>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</si>
  <si>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</si>
  <si>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</si>
  <si>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</si>
  <si>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</si>
  <si>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</si>
  <si>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</si>
  <si>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</si>
  <si>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</si>
  <si>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</si>
  <si>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</si>
  <si>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</si>
  <si>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</si>
  <si>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</si>
  <si>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</si>
  <si>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</si>
  <si>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</si>
  <si>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</si>
  <si>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</si>
  <si>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</si>
  <si>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</si>
  <si>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</si>
  <si>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</si>
  <si>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</si>
  <si>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</si>
  <si>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</si>
  <si>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</si>
  <si>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</si>
  <si>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</si>
  <si>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</si>
  <si>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</si>
  <si>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</si>
  <si>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</si>
  <si>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</si>
  <si>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</si>
  <si>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</si>
  <si>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</si>
  <si>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</si>
  <si>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</si>
  <si>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</si>
  <si>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</si>
  <si>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</si>
  <si>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</si>
  <si>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</si>
  <si>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</si>
  <si>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</si>
  <si>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</si>
  <si>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</si>
  <si>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</si>
  <si>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</si>
  <si>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</si>
  <si>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</si>
  <si>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</si>
  <si>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</si>
  <si>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</si>
  <si>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</si>
  <si>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</si>
  <si>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</si>
  <si>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</si>
  <si>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</si>
  <si>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</si>
  <si>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</si>
  <si>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</si>
  <si>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</si>
  <si>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</si>
  <si>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</si>
  <si>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</si>
  <si>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</si>
  <si>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</si>
  <si>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</si>
  <si>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</si>
  <si>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</si>
  <si>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</si>
  <si>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</si>
  <si>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</si>
  <si>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</si>
  <si>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</si>
  <si>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</si>
  <si>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</si>
  <si>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</si>
  <si>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</si>
  <si>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</si>
  <si>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</si>
  <si>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</si>
  <si>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</si>
  <si>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</si>
  <si>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</si>
  <si>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</si>
  <si>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</si>
  <si>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</si>
  <si>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</si>
  <si>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</si>
  <si>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</si>
  <si>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</si>
  <si>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</si>
  <si>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</si>
  <si>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</si>
  <si>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</si>
  <si>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</si>
  <si>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</si>
  <si>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</si>
  <si>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</si>
  <si>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</si>
  <si>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</si>
  <si>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</si>
  <si>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</si>
  <si>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</si>
  <si>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</si>
  <si>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</si>
  <si>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</si>
  <si>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</si>
  <si>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</si>
  <si>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</si>
  <si>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</si>
  <si>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</si>
  <si>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</si>
  <si>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</si>
  <si>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</si>
  <si>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</si>
  <si>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</si>
  <si>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</si>
  <si>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</si>
  <si>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</si>
  <si>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</si>
  <si>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</si>
  <si>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</si>
  <si>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</si>
  <si>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</si>
  <si>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</si>
  <si>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</si>
  <si>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</si>
  <si>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</si>
  <si>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</si>
  <si>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</si>
  <si>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</si>
  <si>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</si>
  <si>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</si>
  <si>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</si>
  <si>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</si>
  <si>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</si>
  <si>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</si>
  <si>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</si>
  <si>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</si>
  <si>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</si>
  <si>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</si>
  <si>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</si>
  <si>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</si>
  <si>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</si>
  <si>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</si>
  <si>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</si>
  <si>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</si>
  <si>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</si>
  <si>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</si>
  <si>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</si>
  <si>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</si>
  <si>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</si>
  <si>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</si>
  <si>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</si>
  <si>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</si>
  <si>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</si>
  <si>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</si>
  <si>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</si>
  <si>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</si>
  <si>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</si>
  <si>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</si>
  <si>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</si>
  <si>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</si>
  <si>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</si>
  <si>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</si>
  <si>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</si>
  <si>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</si>
  <si>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</si>
  <si>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</si>
  <si>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</si>
  <si>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</si>
  <si>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</si>
  <si>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</si>
  <si>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</si>
  <si>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</si>
  <si>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</si>
  <si>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</si>
  <si>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</si>
  <si>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</si>
  <si>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</si>
  <si>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</si>
  <si>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</si>
  <si>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</si>
  <si>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</si>
  <si>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</si>
  <si>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</si>
  <si>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</si>
  <si>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</si>
  <si>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</si>
  <si>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</si>
  <si>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</si>
  <si>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</si>
  <si>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</si>
  <si>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</si>
  <si>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</si>
  <si>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</si>
  <si>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</si>
  <si>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</si>
  <si>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</si>
  <si>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</si>
  <si>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</si>
  <si>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</si>
  <si>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</si>
  <si>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</si>
  <si>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</si>
  <si>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</si>
  <si>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</si>
  <si>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</si>
  <si>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</si>
  <si>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</si>
  <si>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</si>
  <si>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</si>
  <si>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</si>
  <si>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</si>
  <si>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</si>
  <si>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</si>
  <si>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</si>
  <si>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</si>
  <si>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</si>
  <si>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</si>
  <si>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</si>
  <si>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</si>
  <si>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</si>
  <si>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</si>
  <si>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</si>
  <si>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</si>
  <si>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</si>
  <si>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</si>
  <si>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</si>
  <si>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</si>
  <si>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</si>
  <si>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</si>
  <si>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</si>
  <si>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</si>
  <si>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</si>
  <si>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</si>
  <si>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</si>
  <si>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</si>
  <si>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</si>
  <si>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</si>
  <si>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</si>
  <si>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</si>
  <si>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</si>
  <si>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</si>
  <si>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</si>
  <si>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</si>
  <si>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</si>
  <si>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</si>
  <si>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</si>
  <si>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</si>
  <si>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</si>
  <si>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</si>
  <si>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</si>
  <si>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</si>
  <si>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</si>
  <si>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</si>
  <si>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</si>
  <si>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</si>
  <si>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</si>
  <si>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</si>
  <si>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</si>
  <si>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</si>
  <si>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</si>
  <si>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</si>
  <si>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</si>
  <si>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</si>
  <si>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</si>
  <si>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</si>
  <si>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</si>
  <si>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</si>
  <si>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</si>
  <si>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</si>
  <si>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</si>
  <si>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</si>
  <si>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</si>
  <si>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</si>
  <si>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</si>
  <si>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</si>
  <si>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</si>
  <si>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</si>
  <si>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</si>
  <si>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</si>
  <si>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</si>
  <si>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</si>
  <si>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</si>
  <si>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</si>
  <si>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</si>
  <si>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</si>
  <si>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</si>
  <si>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</si>
  <si>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</si>
  <si>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</si>
  <si>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</si>
  <si>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</si>
  <si>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</si>
  <si>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</si>
  <si>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</si>
  <si>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</si>
  <si>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</si>
  <si>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</si>
  <si>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</si>
  <si>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</si>
  <si>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</si>
  <si>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</si>
  <si>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</si>
  <si>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</si>
  <si>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</si>
  <si>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</si>
  <si>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</si>
  <si>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</si>
  <si>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</si>
  <si>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</si>
  <si>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</si>
  <si>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</si>
  <si>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</si>
  <si>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</si>
  <si>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</si>
  <si>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</si>
  <si>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</si>
  <si>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</si>
  <si>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</si>
  <si>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</si>
  <si>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</si>
  <si>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</si>
  <si>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</si>
  <si>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</si>
  <si>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</si>
  <si>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</si>
  <si>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</si>
  <si>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</si>
  <si>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</si>
  <si>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</si>
  <si>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</si>
  <si>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</si>
  <si>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</si>
  <si>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</si>
  <si>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</si>
  <si>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</si>
  <si>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</si>
  <si>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</si>
  <si>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</si>
  <si>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</si>
  <si>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</si>
  <si>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</si>
  <si>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</si>
  <si>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</si>
  <si>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</si>
  <si>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</si>
  <si>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</si>
  <si>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</si>
  <si>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</si>
  <si>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</si>
  <si>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</si>
  <si>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</si>
  <si>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</si>
  <si>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</si>
  <si>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</si>
  <si>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</si>
  <si>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</si>
  <si>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</si>
  <si>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</si>
  <si>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</si>
  <si>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</si>
  <si>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</si>
  <si>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</si>
  <si>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</si>
  <si>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</si>
  <si>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</si>
  <si>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</si>
  <si>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</si>
  <si>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</si>
  <si>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</si>
  <si>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</si>
  <si>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</si>
  <si>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</si>
  <si>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</si>
  <si>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</si>
  <si>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</si>
  <si>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</si>
  <si>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</si>
  <si>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</si>
  <si>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</si>
  <si>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</si>
  <si>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</si>
  <si>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</si>
  <si>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</si>
  <si>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</si>
  <si>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</si>
  <si>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</si>
  <si>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</si>
  <si>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</si>
  <si>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</si>
  <si>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</si>
  <si>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</si>
  <si>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</si>
  <si>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</si>
  <si>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</si>
  <si>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</si>
  <si>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</si>
  <si>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</si>
  <si>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</si>
  <si>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</si>
  <si>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</si>
  <si>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</si>
  <si>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</si>
  <si>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</si>
  <si>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</si>
  <si>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</si>
  <si>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</si>
  <si>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</si>
  <si>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</si>
  <si>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</si>
  <si>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</si>
  <si>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</si>
  <si>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</si>
  <si>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</si>
  <si>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</si>
  <si>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</si>
  <si>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</si>
  <si>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</si>
  <si>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</si>
  <si>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</si>
  <si>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</si>
  <si>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</si>
  <si>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</si>
  <si>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</si>
  <si>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</si>
  <si>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</si>
  <si>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</si>
  <si>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</si>
  <si>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</si>
  <si>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</si>
  <si>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</si>
  <si>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</si>
  <si>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</si>
  <si>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</si>
  <si>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</si>
  <si>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</si>
  <si>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</si>
  <si>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</si>
  <si>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</si>
  <si>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</si>
  <si>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</si>
  <si>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</si>
  <si>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</si>
  <si>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</si>
  <si>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</si>
  <si>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</si>
  <si>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</si>
  <si>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</si>
  <si>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</si>
  <si>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</si>
  <si>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</si>
  <si>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</si>
  <si>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</si>
  <si>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</si>
  <si>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</si>
  <si>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</si>
  <si>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</si>
  <si>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</si>
  <si>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</si>
  <si>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</si>
  <si>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</si>
  <si>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</si>
  <si>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</si>
  <si>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</si>
  <si>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</si>
  <si>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</si>
  <si>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</si>
  <si>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</si>
  <si>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</si>
  <si>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</si>
  <si>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</si>
  <si>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</si>
  <si>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</si>
  <si>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</si>
  <si>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</si>
  <si>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</si>
  <si>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</si>
  <si>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</si>
  <si>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</si>
  <si>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</si>
  <si>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</si>
  <si>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</si>
  <si>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</si>
  <si>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</si>
  <si>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</si>
  <si>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</si>
  <si>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</si>
  <si>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</si>
  <si>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</si>
  <si>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</si>
  <si>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</si>
  <si>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</si>
  <si>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</si>
  <si>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</si>
  <si>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</si>
  <si>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</si>
  <si>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</si>
  <si>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</si>
  <si>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</si>
  <si>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</si>
  <si>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</si>
  <si>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</si>
  <si>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</si>
  <si>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</si>
  <si>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</si>
  <si>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</si>
  <si>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</si>
  <si>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</si>
  <si>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</si>
  <si>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</si>
  <si>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</si>
  <si>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</si>
  <si>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</si>
  <si>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</si>
  <si>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</si>
  <si>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</si>
  <si>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</si>
  <si>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</si>
  <si>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</si>
  <si>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</si>
  <si>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</si>
  <si>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</si>
  <si>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</si>
  <si>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</si>
  <si>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</si>
  <si>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</si>
  <si>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</si>
  <si>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</si>
  <si>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</si>
  <si>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</si>
  <si>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</si>
  <si>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</si>
  <si>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</si>
  <si>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</si>
  <si>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</si>
  <si>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</si>
  <si>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</si>
  <si>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</si>
  <si>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</si>
  <si>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</si>
  <si>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</si>
  <si>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</si>
  <si>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</si>
  <si>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</si>
  <si>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</si>
  <si>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</si>
  <si>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</si>
  <si>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</si>
  <si>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</si>
  <si>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</si>
  <si>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</si>
  <si>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</si>
  <si>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</si>
  <si>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</si>
  <si>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</si>
  <si>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</si>
  <si>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</si>
  <si>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</si>
  <si>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</si>
  <si>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</si>
  <si>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</si>
  <si>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</si>
  <si>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</si>
  <si>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</si>
  <si>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</si>
  <si>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</si>
  <si>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</si>
  <si>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</si>
  <si>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</si>
  <si>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</si>
  <si>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</si>
  <si>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</si>
  <si>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</si>
  <si>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</si>
  <si>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</si>
  <si>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</si>
  <si>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</si>
  <si>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</si>
  <si>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</si>
  <si>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</si>
  <si>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</si>
  <si>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</si>
  <si>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</si>
  <si>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</si>
  <si>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</si>
  <si>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</si>
  <si>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</si>
  <si>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</si>
  <si>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</si>
  <si>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</si>
  <si>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</si>
  <si>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</si>
  <si>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</si>
  <si>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</si>
  <si>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</si>
  <si>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</si>
  <si>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</si>
  <si>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</si>
  <si>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</si>
  <si>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</si>
  <si>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</si>
  <si>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</si>
  <si>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</si>
  <si>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</si>
  <si>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</si>
  <si>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</si>
  <si>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</si>
  <si>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</si>
  <si>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</si>
  <si>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</si>
  <si>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</si>
  <si>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</si>
  <si>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</si>
  <si>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</si>
  <si>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</si>
  <si>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</si>
  <si>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</si>
  <si>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</si>
  <si>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</si>
  <si>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</si>
  <si>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</si>
  <si>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</si>
  <si>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</si>
  <si>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</si>
  <si>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</si>
  <si>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</si>
  <si>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</si>
  <si>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</si>
  <si>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</si>
  <si>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</si>
  <si>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</si>
  <si>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</si>
  <si>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</si>
  <si>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</si>
  <si>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</si>
  <si>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</si>
  <si>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</si>
  <si>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</si>
  <si>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</si>
  <si>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</si>
  <si>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</si>
  <si>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</si>
  <si>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</si>
  <si>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</si>
  <si>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</si>
  <si>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</si>
  <si>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</si>
  <si>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</si>
  <si>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</si>
  <si>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</si>
  <si>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</si>
  <si>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</si>
  <si>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</si>
  <si>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</si>
  <si>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</si>
  <si>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</si>
  <si>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</si>
  <si>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</si>
  <si>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</si>
  <si>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</si>
  <si>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</si>
  <si>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</si>
  <si>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</si>
  <si>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</si>
  <si>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</si>
  <si>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</si>
  <si>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</si>
  <si>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</si>
  <si>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</si>
  <si>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</si>
  <si>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</si>
  <si>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</si>
  <si>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</si>
  <si>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</si>
  <si>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</si>
  <si>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</si>
  <si>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</si>
  <si>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</si>
  <si>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</si>
  <si>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</si>
  <si>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</si>
  <si>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</si>
  <si>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</si>
  <si>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</si>
  <si>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</si>
  <si>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</si>
  <si>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</si>
  <si>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</si>
  <si>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</si>
  <si>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</si>
  <si>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</si>
  <si>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</si>
  <si>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</si>
  <si>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</si>
  <si>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</si>
  <si>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</si>
  <si>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</si>
  <si>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</si>
  <si>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</si>
  <si>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</si>
  <si>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</si>
  <si>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</si>
  <si>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</si>
  <si>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</si>
  <si>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</si>
  <si>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</si>
  <si>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</si>
  <si>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</si>
  <si>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</si>
  <si>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</si>
  <si>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</si>
  <si>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</si>
  <si>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</si>
  <si>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</si>
  <si>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</si>
  <si>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</si>
  <si>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</si>
  <si>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</si>
  <si>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</si>
  <si>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</si>
  <si>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</si>
  <si>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</si>
  <si>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</si>
  <si>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</si>
  <si>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</si>
  <si>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</si>
  <si>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</si>
  <si>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</si>
  <si>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</si>
  <si>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</si>
  <si>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</si>
  <si>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</si>
  <si>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</si>
  <si>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</si>
  <si>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</si>
  <si>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</si>
  <si>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</si>
  <si>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</si>
  <si>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</si>
  <si>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</si>
  <si>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</si>
  <si>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</si>
  <si>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</si>
  <si>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</si>
  <si>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</si>
  <si>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</si>
  <si>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</si>
  <si>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</si>
  <si>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</si>
  <si>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</si>
  <si>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</si>
  <si>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</si>
  <si>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</si>
  <si>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</si>
  <si>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</si>
  <si>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</si>
  <si>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</si>
  <si>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</si>
  <si>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</si>
  <si>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</si>
  <si>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</si>
  <si>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</si>
  <si>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</si>
  <si>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</si>
  <si>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</si>
  <si>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</si>
  <si>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</si>
  <si>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</si>
  <si>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</si>
  <si>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</si>
  <si>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</si>
  <si>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</si>
  <si>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</si>
  <si>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</si>
  <si>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</si>
  <si>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</si>
  <si>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</si>
  <si>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</si>
  <si>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</si>
  <si>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</si>
  <si>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</si>
  <si>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</si>
  <si>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</si>
  <si>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</si>
  <si>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</si>
  <si>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</si>
  <si>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</si>
  <si>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</si>
  <si>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</si>
  <si>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</si>
  <si>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</si>
  <si>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</si>
  <si>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</si>
  <si>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</si>
  <si>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</si>
  <si>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</si>
  <si>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</si>
  <si>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</si>
  <si>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</si>
  <si>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</si>
  <si>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</si>
  <si>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</si>
  <si>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</si>
  <si>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</si>
  <si>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</si>
  <si>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</si>
  <si>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</si>
  <si>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</si>
  <si>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</si>
  <si>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</si>
  <si>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</si>
  <si>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</si>
  <si>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</si>
  <si>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</si>
  <si>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</si>
  <si>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</si>
  <si>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</si>
  <si>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</si>
  <si>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</si>
  <si>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</si>
  <si>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</si>
  <si>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</si>
  <si>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</si>
  <si>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</si>
  <si>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</si>
  <si>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</si>
  <si>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</si>
  <si>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</si>
  <si>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</si>
  <si>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</si>
  <si>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</si>
  <si>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</si>
  <si>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</si>
  <si>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</si>
  <si>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</si>
  <si>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</si>
  <si>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</si>
  <si>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</si>
  <si>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</si>
  <si>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</si>
  <si>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</si>
  <si>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</si>
  <si>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</si>
  <si>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</si>
  <si>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</si>
  <si>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</si>
  <si>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</si>
  <si>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</si>
  <si>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</si>
  <si>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</si>
  <si>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</si>
  <si>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</si>
  <si>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</si>
  <si>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</si>
  <si>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</si>
  <si>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</si>
  <si>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</si>
  <si>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</si>
  <si>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</si>
  <si>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</si>
  <si>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</si>
  <si>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</si>
  <si>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</si>
  <si>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</si>
  <si>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</si>
  <si>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</si>
  <si>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</si>
  <si>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</si>
  <si>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</si>
  <si>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</si>
  <si>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</si>
  <si>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</si>
  <si>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</si>
  <si>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</si>
  <si>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</si>
  <si>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</si>
  <si>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</si>
  <si>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</si>
  <si>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</si>
  <si>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</si>
  <si>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</si>
  <si>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</si>
  <si>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</si>
  <si>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</si>
  <si>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</si>
  <si>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</si>
  <si>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</si>
  <si>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</si>
  <si>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</si>
  <si>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</si>
  <si>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</si>
  <si>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</si>
  <si>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</si>
  <si>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</si>
  <si>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</si>
  <si>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</si>
  <si>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</si>
  <si>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</si>
  <si>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</si>
  <si>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</si>
  <si>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</si>
  <si>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</si>
  <si>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</si>
  <si>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</si>
  <si>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</si>
  <si>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</si>
  <si>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</si>
  <si>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</si>
  <si>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</si>
  <si>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</si>
  <si>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</si>
  <si>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</si>
  <si>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</si>
  <si>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</si>
  <si>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</si>
  <si>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</si>
  <si>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</si>
  <si>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</si>
  <si>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</si>
  <si>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</si>
  <si>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</si>
  <si>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</si>
  <si>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</si>
  <si>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</si>
  <si>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</si>
  <si>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</si>
  <si>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</si>
  <si>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</si>
  <si>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</si>
  <si>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</si>
  <si>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</si>
  <si>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</si>
  <si>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</si>
  <si>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</si>
  <si>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</si>
  <si>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</si>
  <si>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</si>
  <si>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</si>
  <si>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</si>
  <si>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</si>
  <si>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</si>
  <si>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</si>
  <si>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</si>
  <si>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</si>
  <si>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</si>
  <si>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</si>
  <si>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</si>
  <si>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</si>
  <si>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</si>
  <si>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</si>
  <si>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</si>
  <si>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</si>
  <si>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</si>
  <si>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</si>
  <si>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</si>
  <si>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</si>
  <si>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</si>
  <si>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</si>
  <si>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</si>
  <si>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</si>
  <si>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</si>
  <si>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</si>
  <si>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</si>
  <si>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</si>
  <si>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</si>
  <si>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</si>
  <si>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</si>
  <si>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</si>
  <si>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</si>
  <si>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</si>
  <si>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</si>
  <si>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</si>
  <si>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</si>
  <si>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</si>
  <si>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</si>
  <si>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</si>
  <si>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</si>
  <si>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</si>
  <si>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</si>
  <si>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</si>
  <si>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</si>
  <si>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</si>
  <si>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</si>
  <si>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</si>
  <si>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</si>
  <si>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</si>
  <si>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</si>
  <si>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</si>
  <si>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</si>
  <si>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</si>
  <si>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</si>
  <si>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</si>
  <si>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</si>
  <si>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</si>
  <si>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</si>
  <si>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</si>
  <si>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</si>
  <si>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</si>
  <si>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</si>
  <si>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</si>
  <si>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</si>
  <si>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</si>
  <si>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</si>
  <si>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</si>
  <si>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</si>
  <si>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</si>
  <si>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</si>
  <si>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</si>
  <si>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</si>
  <si>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</si>
  <si>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</si>
  <si>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</si>
  <si>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</si>
  <si>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</si>
  <si>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</si>
  <si>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</si>
  <si>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</si>
  <si>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</si>
  <si>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</si>
  <si>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</si>
  <si>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</si>
  <si>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</si>
  <si>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</si>
  <si>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</si>
  <si>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</si>
  <si>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</si>
  <si>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</si>
  <si>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</si>
  <si>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</si>
  <si>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</si>
  <si>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</si>
  <si>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</si>
  <si>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</si>
  <si>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</si>
  <si>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</si>
  <si>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</si>
  <si>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</si>
  <si>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</si>
  <si>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</si>
  <si>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</si>
  <si>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</si>
  <si>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</si>
  <si>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</si>
  <si>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</si>
  <si>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</si>
  <si>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</si>
  <si>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</si>
  <si>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</si>
  <si>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</si>
  <si>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</si>
  <si>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</si>
  <si>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</si>
  <si>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</si>
  <si>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</si>
  <si>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</si>
  <si>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</si>
  <si>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</si>
  <si>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</si>
  <si>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</si>
  <si>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</si>
  <si>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</si>
  <si>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</si>
  <si>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</si>
  <si>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</si>
  <si>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</si>
  <si>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</si>
  <si>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</si>
  <si>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</si>
  <si>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</si>
  <si>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</si>
  <si>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</si>
  <si>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</si>
  <si>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</si>
  <si>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</si>
  <si>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</si>
  <si>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</si>
  <si>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</si>
  <si>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</si>
  <si>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</si>
  <si>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</si>
  <si>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</si>
  <si>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</si>
  <si>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</si>
  <si>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</si>
  <si>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</si>
  <si>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</si>
  <si>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</si>
  <si>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</si>
  <si>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</si>
  <si>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</si>
  <si>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</si>
  <si>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</si>
  <si>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</si>
  <si>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</si>
  <si>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</si>
  <si>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</si>
  <si>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</si>
  <si>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</si>
  <si>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</si>
  <si>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</si>
  <si>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</si>
  <si>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</si>
  <si>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</si>
  <si>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</si>
  <si>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</si>
  <si>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</si>
  <si>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</si>
  <si>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</si>
  <si>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</si>
  <si>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</si>
  <si>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</si>
  <si>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</si>
  <si>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</si>
  <si>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</si>
  <si>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</si>
  <si>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</si>
  <si>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</si>
  <si>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</si>
  <si>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</si>
  <si>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</si>
  <si>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</si>
  <si>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</si>
  <si>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</si>
  <si>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</si>
  <si>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</si>
  <si>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</si>
  <si>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</si>
  <si>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</si>
  <si>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</si>
  <si>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</si>
  <si>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</si>
  <si>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</si>
  <si>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</si>
  <si>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</si>
  <si>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</si>
  <si>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</si>
  <si>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</si>
  <si>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</si>
  <si>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</si>
  <si>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</si>
  <si>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</si>
  <si>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</si>
  <si>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</si>
  <si>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</si>
  <si>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</si>
  <si>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</si>
  <si>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</si>
  <si>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</si>
  <si>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</si>
  <si>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</si>
  <si>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</si>
  <si>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</si>
  <si>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</si>
  <si>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</si>
  <si>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</si>
  <si>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</si>
  <si>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</si>
  <si>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</si>
  <si>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</si>
  <si>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</si>
  <si>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</si>
  <si>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</si>
  <si>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</si>
  <si>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</si>
  <si>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</si>
  <si>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</si>
  <si>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</si>
  <si>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</si>
  <si>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</si>
  <si>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</si>
  <si>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</si>
  <si>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</si>
  <si>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</si>
  <si>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</si>
  <si>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</si>
  <si>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</si>
  <si>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</si>
  <si>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</si>
  <si>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</si>
  <si>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</si>
  <si>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</si>
  <si>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</si>
  <si>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</si>
  <si>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</si>
  <si>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</si>
  <si>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</si>
  <si>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</si>
  <si>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</si>
  <si>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</si>
  <si>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</si>
  <si>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</si>
  <si>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</si>
  <si>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</si>
  <si>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</si>
  <si>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</si>
  <si>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</si>
  <si>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</si>
  <si>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</si>
  <si>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</si>
  <si>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</si>
  <si>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</si>
  <si>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</si>
  <si>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</si>
  <si>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</si>
  <si>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</si>
  <si>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</si>
  <si>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</si>
  <si>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</si>
  <si>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</si>
  <si>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</si>
  <si>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</si>
  <si>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</si>
  <si>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</si>
  <si>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</si>
  <si>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</si>
  <si>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</si>
  <si>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</si>
  <si>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</si>
  <si>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</si>
  <si>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</si>
  <si>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</si>
  <si>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</si>
  <si>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</si>
  <si>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</si>
  <si>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</si>
  <si>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</si>
  <si>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</si>
  <si>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</si>
  <si>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</si>
  <si>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</si>
  <si>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</si>
  <si>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</si>
  <si>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</si>
  <si>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</si>
  <si>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</si>
  <si>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</si>
  <si>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</si>
  <si>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</si>
  <si>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</si>
  <si>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</si>
  <si>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</si>
  <si>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</si>
  <si>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</si>
  <si>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</si>
  <si>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</si>
  <si>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</si>
  <si>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</si>
  <si>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</si>
  <si>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</si>
  <si>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</si>
  <si>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</si>
  <si>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</si>
  <si>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</si>
  <si>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</si>
  <si>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</si>
  <si>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</si>
  <si>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</si>
  <si>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</si>
  <si>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</si>
  <si>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</si>
  <si>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</si>
  <si>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</si>
  <si>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</si>
  <si>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</si>
  <si>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</si>
  <si>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</si>
  <si>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</si>
  <si>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</si>
  <si>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</si>
  <si>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</si>
  <si>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</si>
  <si>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</si>
  <si>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</si>
  <si>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</si>
  <si>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</si>
  <si>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</si>
  <si>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</si>
  <si>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</si>
  <si>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</si>
  <si>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</si>
  <si>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</si>
  <si>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</si>
  <si>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</si>
  <si>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</si>
  <si>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</si>
  <si>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</si>
  <si>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</si>
  <si>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</si>
  <si>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</si>
  <si>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</si>
  <si>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</si>
  <si>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</si>
  <si>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</si>
  <si>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</si>
  <si>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</si>
  <si>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</si>
  <si>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</si>
  <si>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</si>
  <si>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</si>
  <si>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</si>
  <si>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</si>
  <si>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</si>
  <si>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</si>
  <si>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</si>
  <si>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</si>
  <si>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</si>
  <si>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</si>
  <si>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</si>
  <si>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</si>
  <si>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</si>
  <si>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</si>
  <si>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</si>
  <si>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</si>
  <si>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</si>
  <si>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</si>
  <si>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</si>
  <si>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</si>
  <si>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</si>
  <si>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</si>
  <si>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</si>
  <si>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</si>
  <si>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</si>
  <si>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</si>
  <si>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</si>
  <si>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</si>
  <si>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</si>
  <si>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</si>
  <si>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</si>
  <si>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</si>
  <si>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</si>
  <si>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</si>
  <si>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</si>
  <si>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</si>
  <si>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</si>
  <si>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</si>
  <si>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</si>
  <si>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</si>
  <si>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</si>
  <si>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</si>
  <si>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</si>
  <si>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</si>
  <si>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</si>
  <si>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</si>
  <si>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</si>
  <si>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</si>
  <si>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</si>
  <si>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</si>
  <si>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</si>
  <si>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</si>
  <si>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</si>
  <si>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</si>
  <si>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</si>
  <si>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</si>
  <si>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</si>
  <si>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</si>
  <si>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</si>
  <si>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</si>
  <si>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</si>
  <si>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</si>
  <si>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</si>
  <si>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</si>
  <si>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</si>
  <si>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</si>
  <si>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</si>
  <si>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</si>
  <si>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</si>
  <si>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</si>
  <si>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</si>
  <si>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</si>
  <si>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</si>
  <si>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</si>
  <si>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</si>
  <si>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</si>
  <si>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</si>
  <si>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</si>
  <si>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</si>
  <si>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</si>
  <si>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</si>
  <si>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</si>
  <si>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</si>
  <si>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</si>
  <si>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</si>
  <si>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</si>
  <si>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</si>
  <si>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</si>
  <si>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</si>
  <si>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</si>
  <si>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</si>
  <si>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</si>
  <si>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</si>
  <si>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</si>
  <si>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</si>
  <si>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</si>
  <si>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</si>
  <si>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</si>
  <si>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</si>
  <si>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</si>
  <si>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</si>
  <si>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</si>
  <si>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</si>
  <si>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</si>
  <si>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</si>
  <si>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</si>
  <si>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</si>
  <si>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</si>
  <si>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</si>
  <si>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</si>
  <si>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</si>
  <si>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</si>
  <si>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</si>
  <si>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</si>
  <si>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</si>
  <si>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</si>
  <si>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</si>
  <si>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</si>
  <si>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</si>
  <si>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</si>
  <si>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</si>
  <si>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</si>
  <si>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</si>
  <si>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</si>
  <si>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</si>
  <si>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</si>
  <si>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</si>
  <si>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</si>
  <si>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</si>
  <si>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</si>
  <si>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</si>
  <si>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</si>
  <si>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</si>
  <si>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</si>
  <si>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</si>
  <si>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</si>
  <si>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</si>
  <si>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</si>
  <si>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</si>
  <si>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</si>
  <si>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</si>
  <si>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</si>
  <si>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</si>
  <si>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</si>
  <si>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</si>
  <si>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</si>
  <si>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</si>
  <si>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</si>
  <si>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</si>
  <si>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</si>
  <si>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</si>
  <si>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</si>
  <si>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</si>
  <si>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</si>
  <si>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</si>
  <si>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</si>
  <si>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</si>
  <si>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</si>
  <si>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</si>
  <si>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</si>
  <si>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</si>
  <si>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</si>
  <si>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</si>
  <si>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</si>
  <si>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</si>
  <si>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</si>
  <si>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</si>
  <si>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</si>
  <si>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</si>
  <si>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</si>
  <si>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</si>
  <si>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</si>
  <si>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</si>
  <si>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</si>
  <si>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</si>
  <si>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</si>
  <si>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</si>
  <si>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</si>
  <si>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</si>
  <si>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</si>
  <si>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</si>
  <si>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</si>
  <si>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</si>
  <si>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</si>
  <si>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</si>
  <si>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</si>
  <si>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</si>
  <si>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</si>
  <si>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</si>
  <si>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</si>
  <si>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</si>
  <si>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</si>
  <si>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</si>
  <si>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</si>
  <si>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</si>
  <si>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</si>
  <si>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</si>
  <si>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</si>
  <si>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</si>
  <si>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</si>
  <si>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</si>
  <si>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</si>
  <si>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</si>
  <si>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</si>
  <si>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</si>
  <si>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</si>
  <si>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</si>
  <si>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</si>
  <si>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</si>
  <si>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</si>
  <si>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</si>
  <si>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</si>
  <si>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</si>
  <si>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</si>
  <si>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</si>
  <si>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</si>
  <si>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</si>
  <si>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</si>
  <si>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</si>
  <si>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</si>
  <si>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</si>
  <si>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</si>
  <si>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</si>
  <si>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</si>
  <si>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</si>
  <si>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</si>
  <si>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</si>
  <si>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</si>
  <si>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</si>
  <si>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</si>
  <si>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</si>
  <si>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</si>
  <si>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</si>
  <si>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</si>
  <si>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</si>
  <si>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</si>
  <si>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</si>
  <si>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</si>
  <si>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</si>
  <si>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</si>
  <si>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</si>
  <si>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</si>
  <si>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</si>
  <si>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</si>
  <si>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</si>
  <si>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</si>
  <si>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</si>
  <si>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</si>
  <si>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</si>
  <si>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</si>
  <si>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</si>
  <si>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</si>
  <si>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</si>
  <si>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</si>
  <si>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</si>
  <si>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</si>
  <si>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</si>
  <si>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</si>
  <si>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</si>
  <si>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</si>
  <si>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</si>
  <si>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</si>
  <si>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</si>
  <si>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</si>
  <si>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</si>
  <si>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</si>
  <si>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</si>
  <si>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</si>
  <si>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</si>
  <si>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</si>
  <si>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</si>
  <si>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</si>
  <si>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</si>
  <si>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</si>
  <si>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</si>
  <si>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</si>
  <si>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</si>
  <si>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</si>
  <si>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</si>
  <si>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</si>
  <si>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</si>
  <si>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</si>
  <si>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</si>
  <si>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</si>
  <si>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</si>
  <si>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</si>
  <si>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</si>
  <si>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</si>
  <si>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</si>
  <si>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</si>
  <si>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</si>
  <si>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</si>
  <si>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</si>
  <si>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</si>
  <si>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</si>
  <si>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</si>
  <si>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</si>
  <si>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</si>
  <si>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</si>
  <si>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</si>
  <si>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</si>
  <si>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</si>
  <si>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</si>
  <si>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</si>
  <si>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</si>
  <si>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</si>
  <si>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</si>
  <si>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</si>
  <si>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</si>
  <si>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</si>
  <si>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</si>
  <si>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</si>
  <si>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</si>
  <si>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</si>
  <si>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</si>
  <si>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</si>
  <si>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</si>
  <si>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</si>
  <si>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</si>
  <si>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</si>
  <si>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</si>
  <si>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</si>
  <si>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</si>
  <si>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</si>
  <si>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</si>
  <si>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</si>
  <si>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</si>
  <si>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</si>
  <si>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</si>
  <si>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</si>
  <si>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</si>
  <si>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</si>
  <si>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</si>
  <si>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</si>
  <si>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</si>
  <si>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</si>
  <si>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</si>
  <si>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</si>
  <si>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</si>
  <si>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</si>
  <si>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</si>
  <si>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</si>
  <si>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</si>
  <si>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</si>
  <si>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</si>
  <si>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</si>
  <si>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</si>
  <si>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</si>
  <si>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</si>
  <si>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</si>
  <si>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</si>
  <si>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</si>
  <si>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</si>
  <si>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</si>
  <si>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</si>
  <si>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</si>
  <si>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</si>
  <si>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</si>
  <si>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</si>
  <si>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</si>
  <si>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</si>
  <si>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</si>
  <si>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</si>
  <si>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</si>
  <si>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</si>
  <si>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</si>
  <si>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</si>
  <si>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</si>
  <si>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</si>
  <si>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</si>
  <si>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</si>
  <si>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</si>
  <si>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</si>
  <si>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</si>
  <si>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</si>
  <si>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</si>
  <si>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</si>
  <si>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</si>
  <si>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</si>
  <si>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</si>
  <si>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</si>
  <si>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</si>
  <si>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</si>
  <si>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</si>
  <si>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</si>
  <si>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</si>
  <si>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</si>
  <si>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</si>
  <si>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</si>
  <si>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</si>
  <si>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</si>
  <si>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</si>
  <si>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</si>
  <si>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</si>
  <si>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</si>
  <si>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</si>
  <si>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</si>
  <si>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</si>
  <si>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</si>
  <si>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</si>
  <si>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</si>
  <si>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</si>
  <si>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</si>
  <si>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</si>
  <si>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</si>
  <si>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</si>
  <si>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</si>
  <si>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</si>
  <si>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</si>
  <si>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</si>
  <si>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</si>
  <si>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</si>
  <si>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</si>
  <si>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</si>
  <si>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</si>
  <si>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</si>
  <si>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</si>
  <si>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</si>
  <si>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</si>
  <si>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</si>
  <si>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</si>
  <si>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</si>
  <si>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</si>
  <si>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</si>
  <si>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</si>
  <si>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</si>
  <si>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</si>
  <si>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</si>
  <si>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</si>
  <si>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</si>
  <si>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</si>
  <si>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</si>
  <si>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</si>
  <si>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</si>
  <si>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</si>
  <si>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</si>
  <si>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</si>
  <si>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</si>
  <si>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</si>
  <si>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</si>
  <si>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</si>
  <si>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</si>
  <si>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</si>
  <si>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</si>
  <si>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</si>
  <si>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</si>
  <si>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</si>
  <si>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</si>
  <si>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</si>
  <si>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</si>
  <si>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</si>
  <si>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</si>
  <si>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</si>
  <si>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</si>
  <si>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</si>
  <si>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</si>
  <si>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</si>
  <si>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</si>
  <si>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</si>
  <si>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</si>
  <si>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</si>
  <si>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</si>
  <si>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</si>
  <si>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</si>
  <si>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</si>
  <si>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</si>
  <si>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</si>
  <si>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</si>
  <si>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</si>
  <si>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</si>
  <si>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</si>
  <si>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</si>
  <si>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</si>
  <si>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</si>
  <si>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</si>
  <si>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</si>
  <si>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</si>
  <si>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</si>
  <si>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</si>
  <si>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</si>
  <si>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</si>
  <si>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</si>
  <si>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</si>
  <si>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</si>
  <si>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</si>
  <si>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</si>
  <si>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</si>
  <si>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</si>
  <si>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</si>
  <si>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</si>
  <si>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</si>
  <si>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</si>
  <si>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</si>
  <si>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</si>
  <si>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</si>
  <si>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</si>
  <si>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</si>
  <si>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</si>
  <si>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</si>
  <si>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</si>
  <si>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</si>
  <si>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</si>
  <si>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</si>
  <si>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</si>
  <si>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</si>
  <si>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</si>
  <si>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</si>
  <si>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</si>
  <si>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</si>
  <si>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</si>
  <si>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</si>
  <si>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</si>
  <si>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</si>
  <si>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</si>
  <si>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</si>
  <si>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</si>
  <si>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</si>
  <si>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</si>
  <si>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</si>
  <si>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</si>
  <si>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</si>
  <si>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</si>
  <si>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</si>
  <si>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</si>
  <si>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</si>
  <si>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</si>
  <si>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</si>
  <si>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</si>
  <si>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</si>
  <si>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</si>
  <si>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</si>
  <si>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</si>
  <si>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</si>
  <si>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</si>
  <si>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</si>
  <si>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</si>
  <si>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</si>
  <si>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</si>
  <si>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</si>
  <si>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</si>
  <si>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</si>
  <si>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</si>
  <si>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</si>
  <si>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</si>
  <si>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</si>
  <si>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</si>
  <si>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</si>
  <si>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</si>
  <si>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</si>
  <si>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</si>
  <si>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</si>
  <si>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</si>
  <si>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</si>
  <si>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</si>
  <si>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</si>
  <si>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</si>
  <si>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</si>
  <si>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</si>
  <si>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</si>
  <si>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</si>
  <si>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</si>
  <si>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</si>
  <si>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</si>
  <si>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</si>
  <si>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</si>
  <si>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</si>
  <si>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</si>
  <si>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</si>
  <si>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</si>
  <si>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</si>
  <si>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</si>
  <si>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</si>
  <si>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</si>
  <si>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</si>
  <si>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</si>
  <si>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</si>
  <si>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</si>
  <si>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</si>
  <si>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</si>
  <si>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</si>
  <si>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</si>
  <si>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</si>
  <si>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</si>
  <si>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</si>
  <si>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</si>
  <si>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</si>
  <si>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</si>
  <si>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</si>
  <si>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</si>
  <si>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</si>
  <si>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</si>
  <si>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</si>
  <si>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</si>
  <si>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</si>
  <si>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</si>
  <si>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</si>
  <si>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</si>
  <si>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</si>
  <si>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</si>
  <si>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</si>
  <si>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</si>
  <si>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</si>
  <si>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</si>
  <si>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</si>
  <si>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</si>
  <si>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</si>
  <si>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</si>
  <si>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</si>
  <si>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</si>
  <si>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</si>
  <si>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</si>
  <si>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</si>
  <si>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</si>
  <si>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</si>
  <si>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</si>
  <si>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</si>
  <si>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</si>
  <si>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</si>
  <si>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</si>
  <si>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</si>
  <si>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</si>
  <si>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</si>
  <si>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</si>
  <si>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</si>
  <si>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</si>
  <si>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</si>
  <si>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</si>
  <si>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</si>
  <si>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</si>
  <si>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</si>
  <si>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</si>
  <si>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</si>
  <si>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</si>
  <si>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</si>
  <si>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</si>
  <si>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</si>
  <si>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</si>
  <si>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</si>
  <si>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</si>
  <si>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</si>
  <si>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</si>
  <si>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</si>
  <si>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</si>
  <si>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</si>
  <si>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</si>
  <si>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</si>
  <si>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</si>
  <si>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</si>
  <si>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</si>
  <si>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</si>
  <si>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</si>
  <si>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</si>
  <si>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</si>
  <si>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</si>
  <si>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</si>
  <si>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</si>
  <si>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</si>
  <si>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</si>
  <si>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</si>
  <si>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</si>
  <si>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</si>
  <si>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</si>
  <si>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</si>
  <si>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</si>
  <si>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</si>
  <si>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</si>
  <si>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</si>
  <si>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</si>
  <si>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</si>
  <si>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</si>
  <si>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</si>
  <si>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</si>
  <si>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</si>
  <si>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</si>
  <si>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</si>
  <si>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</si>
  <si>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</si>
  <si>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</si>
  <si>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</si>
  <si>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</si>
  <si>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</si>
  <si>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</si>
  <si>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</si>
  <si>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</si>
  <si>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</si>
  <si>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</si>
  <si>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</si>
  <si>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</si>
  <si>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</si>
  <si>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</si>
  <si>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</si>
  <si>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</si>
  <si>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</si>
  <si>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</si>
  <si>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</si>
  <si>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</si>
  <si>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</si>
  <si>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</si>
  <si>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</si>
  <si>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</si>
  <si>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</si>
  <si>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</si>
  <si>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</si>
  <si>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</si>
  <si>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</si>
  <si>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</si>
  <si>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</si>
  <si>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</si>
  <si>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</si>
  <si>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</si>
  <si>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</si>
  <si>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</si>
  <si>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</si>
  <si>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</si>
  <si>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</si>
  <si>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</si>
  <si>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</si>
  <si>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</si>
  <si>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</si>
  <si>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</si>
  <si>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</si>
  <si>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</si>
  <si>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</si>
  <si>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</si>
  <si>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</si>
  <si>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</si>
  <si>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</si>
  <si>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</si>
  <si>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</si>
  <si>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</si>
  <si>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</si>
  <si>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</si>
  <si>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</si>
  <si>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</si>
  <si>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</si>
  <si>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</si>
  <si>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</si>
  <si>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</si>
  <si>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</si>
  <si>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</si>
  <si>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</si>
  <si>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</si>
  <si>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</si>
  <si>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</si>
  <si>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</si>
  <si>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</si>
  <si>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</si>
  <si>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</si>
  <si>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</si>
  <si>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</si>
  <si>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</si>
  <si>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</si>
  <si>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</si>
  <si>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</si>
  <si>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</si>
  <si>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</si>
  <si>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</si>
  <si>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</si>
  <si>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</si>
  <si>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</si>
  <si>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</si>
  <si>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</si>
  <si>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</si>
  <si>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</si>
  <si>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</si>
  <si>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</si>
  <si>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</si>
  <si>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</si>
  <si>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</si>
  <si>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</si>
  <si>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</si>
  <si>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</si>
  <si>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</si>
  <si>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</si>
  <si>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</si>
  <si>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</si>
  <si>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</si>
  <si>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</si>
  <si>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</si>
  <si>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</si>
  <si>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</si>
  <si>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</si>
  <si>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</si>
  <si>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</si>
  <si>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</si>
  <si>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</si>
  <si>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</si>
  <si>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</si>
  <si>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</si>
  <si>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</si>
  <si>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</si>
  <si>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</si>
  <si>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</si>
  <si>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</si>
  <si>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</si>
  <si>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</si>
  <si>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</si>
  <si>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</si>
  <si>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</si>
  <si>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</si>
  <si>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</si>
  <si>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</si>
  <si>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</si>
  <si>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</si>
  <si>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</si>
  <si>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</si>
  <si>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</si>
  <si>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</si>
  <si>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</si>
  <si>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</si>
  <si>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</si>
  <si>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</si>
  <si>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</si>
  <si>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</si>
  <si>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</si>
  <si>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</si>
  <si>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</si>
  <si>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</si>
  <si>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</si>
  <si>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</si>
  <si>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</si>
  <si>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</si>
  <si>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</si>
  <si>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</si>
  <si>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</si>
  <si>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</si>
  <si>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</si>
  <si>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</si>
  <si>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</si>
  <si>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</si>
  <si>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</si>
  <si>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</si>
  <si>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</si>
  <si>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</si>
  <si>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</si>
  <si>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</si>
  <si>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</si>
  <si>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</si>
  <si>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</si>
  <si>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</si>
  <si>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</si>
  <si>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</si>
  <si>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</si>
  <si>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</si>
  <si>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</si>
  <si>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</si>
  <si>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</si>
  <si>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</si>
  <si>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</si>
  <si>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</si>
  <si>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</si>
  <si>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</si>
  <si>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</si>
  <si>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</si>
  <si>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</si>
  <si>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</si>
  <si>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</si>
  <si>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</si>
  <si>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</si>
  <si>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</si>
  <si>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</si>
  <si>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</si>
  <si>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</si>
  <si>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</si>
  <si>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</si>
  <si>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</si>
  <si>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</si>
  <si>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</si>
  <si>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</si>
  <si>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</si>
  <si>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</si>
  <si>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</si>
  <si>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</si>
  <si>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</si>
  <si>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</si>
  <si>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</si>
  <si>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</si>
  <si>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</si>
  <si>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</si>
  <si>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</si>
  <si>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</si>
  <si>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</si>
  <si>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</si>
  <si>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</si>
  <si>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</si>
  <si>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</si>
  <si>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</si>
  <si>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</si>
  <si>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</si>
  <si>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</si>
  <si>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</si>
  <si>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</si>
  <si>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</si>
  <si>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</si>
  <si>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</si>
  <si>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</si>
  <si>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</si>
  <si>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</si>
  <si>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</si>
  <si>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</si>
  <si>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</si>
  <si>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</si>
  <si>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</si>
  <si>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</si>
  <si>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</si>
  <si>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</si>
  <si>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</si>
  <si>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</si>
  <si>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</si>
  <si>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</si>
  <si>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</si>
  <si>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</si>
  <si>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</si>
  <si>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</si>
  <si>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</si>
  <si>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</si>
  <si>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</si>
  <si>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</si>
  <si>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</si>
  <si>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</si>
  <si>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</si>
  <si>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</si>
  <si>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</si>
  <si>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</si>
  <si>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</si>
  <si>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</si>
  <si>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</si>
  <si>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</si>
  <si>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</si>
  <si>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</si>
  <si>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</si>
  <si>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</si>
  <si>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</si>
  <si>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</si>
  <si>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</si>
  <si>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</si>
  <si>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</si>
  <si>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</si>
  <si>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</si>
  <si>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</si>
  <si>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</si>
  <si>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</si>
  <si>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</si>
  <si>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</si>
  <si>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</si>
  <si>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</si>
  <si>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</si>
  <si>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</si>
  <si>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</si>
  <si>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</si>
  <si>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</si>
  <si>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</si>
  <si>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</si>
  <si>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</si>
  <si>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</si>
  <si>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</si>
  <si>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</si>
  <si>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</si>
  <si>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</si>
  <si>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</si>
  <si>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</si>
  <si>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</si>
  <si>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</si>
  <si>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</si>
  <si>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</si>
  <si>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</si>
  <si>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</si>
  <si>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</si>
  <si>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</si>
  <si>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</si>
  <si>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</si>
  <si>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</si>
  <si>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</si>
  <si>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</si>
  <si>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</si>
  <si>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</si>
  <si>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</si>
  <si>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</si>
  <si>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</si>
  <si>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</si>
  <si>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</si>
  <si>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</si>
  <si>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</si>
  <si>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</si>
  <si>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</si>
  <si>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</si>
  <si>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</si>
  <si>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</si>
  <si>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</si>
  <si>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</si>
  <si>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</si>
  <si>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</si>
  <si>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</si>
  <si>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</si>
  <si>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</si>
  <si>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</si>
  <si>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</si>
  <si>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</si>
  <si>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</si>
  <si>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</si>
  <si>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</si>
  <si>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</si>
  <si>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</si>
  <si>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</si>
  <si>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</si>
  <si>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</si>
  <si>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</si>
  <si>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</si>
  <si>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</si>
  <si>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</si>
  <si>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</si>
  <si>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</si>
  <si>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</si>
  <si>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</si>
  <si>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</si>
  <si>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</si>
  <si>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</si>
  <si>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</si>
  <si>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</si>
  <si>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</si>
  <si>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</si>
  <si>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</si>
  <si>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</si>
  <si>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</si>
  <si>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</si>
  <si>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</si>
  <si>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</si>
  <si>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</si>
  <si>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</si>
  <si>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</si>
  <si>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</si>
  <si>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</si>
  <si>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</si>
  <si>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</si>
  <si>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</si>
  <si>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</si>
  <si>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</si>
  <si>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</si>
  <si>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</si>
  <si>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</si>
  <si>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</si>
  <si>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</si>
  <si>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</si>
  <si>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</si>
  <si>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</si>
  <si>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</si>
  <si>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</si>
  <si>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</si>
  <si>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</si>
  <si>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</si>
  <si>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</si>
  <si>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</si>
  <si>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</si>
  <si>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</si>
  <si>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</si>
  <si>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</si>
  <si>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</si>
  <si>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</si>
  <si>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</si>
  <si>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</si>
  <si>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</si>
  <si>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</si>
  <si>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</si>
  <si>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</si>
  <si>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</si>
  <si>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</si>
  <si>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</si>
  <si>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</si>
  <si>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</si>
  <si>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</si>
  <si>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</si>
  <si>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</si>
  <si>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</si>
  <si>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</si>
  <si>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</si>
  <si>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</si>
  <si>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</si>
  <si>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</si>
  <si>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</si>
  <si>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</si>
  <si>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</si>
  <si>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</si>
  <si>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</si>
  <si>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</si>
  <si>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</si>
  <si>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</si>
  <si>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</si>
  <si>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</si>
  <si>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</si>
  <si>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</si>
  <si>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</si>
  <si>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</si>
  <si>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</si>
  <si>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</si>
  <si>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</si>
  <si>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</si>
  <si>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</si>
  <si>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</si>
  <si>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</si>
  <si>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</si>
  <si>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</si>
  <si>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</si>
  <si>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</si>
  <si>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</si>
  <si>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</si>
  <si>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</si>
  <si>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</si>
  <si>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</si>
  <si>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</si>
  <si>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</si>
  <si>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</si>
  <si>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</si>
  <si>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</si>
  <si>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</si>
  <si>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</si>
  <si>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</si>
  <si>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</si>
  <si>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</si>
  <si>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</si>
  <si>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</si>
  <si>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</si>
  <si>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</si>
  <si>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</si>
  <si>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</si>
  <si>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</si>
  <si>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</si>
  <si>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</si>
  <si>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</si>
  <si>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</si>
  <si>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</si>
  <si>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</si>
  <si>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</si>
  <si>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</si>
  <si>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</si>
  <si>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</si>
  <si>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</si>
  <si>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</si>
  <si>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</si>
  <si>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</si>
  <si>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</si>
  <si>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</si>
  <si>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</si>
  <si>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</si>
  <si>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</si>
  <si>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</si>
  <si>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</si>
  <si>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</si>
  <si>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</si>
  <si>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</si>
  <si>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</si>
  <si>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</si>
  <si>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</si>
  <si>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</si>
  <si>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</si>
  <si>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</si>
  <si>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</si>
  <si>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</si>
  <si>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</si>
  <si>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</si>
  <si>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</si>
  <si>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</si>
  <si>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</si>
  <si>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</si>
  <si>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</si>
  <si>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</si>
  <si>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</si>
  <si>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</si>
  <si>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</si>
  <si>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</si>
  <si>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</si>
  <si>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</si>
  <si>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</si>
  <si>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</si>
  <si>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</si>
  <si>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</si>
  <si>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</si>
  <si>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</si>
  <si>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</si>
  <si>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</si>
  <si>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</si>
  <si>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</si>
  <si>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</si>
  <si>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</si>
  <si>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</si>
  <si>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</si>
  <si>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</si>
  <si>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</si>
  <si>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</si>
  <si>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</si>
  <si>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</si>
  <si>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</si>
  <si>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</si>
  <si>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</si>
  <si>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</si>
  <si>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</si>
  <si>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</si>
  <si>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</si>
  <si>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</si>
  <si>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</si>
  <si>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</si>
  <si>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</si>
  <si>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</si>
  <si>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</si>
  <si>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</si>
  <si>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</si>
  <si>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</si>
  <si>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</si>
  <si>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</si>
  <si>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</si>
  <si>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</si>
  <si>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</si>
  <si>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</si>
  <si>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</si>
  <si>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</si>
  <si>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</si>
  <si>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</si>
  <si>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</si>
  <si>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</si>
  <si>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</si>
  <si>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</si>
  <si>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</si>
  <si>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</si>
  <si>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</si>
  <si>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</si>
  <si>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</si>
  <si>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</si>
  <si>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</si>
  <si>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</si>
  <si>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</si>
  <si>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</si>
  <si>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</si>
  <si>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</si>
  <si>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</si>
  <si>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</si>
  <si>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</si>
  <si>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</si>
  <si>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</si>
  <si>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</si>
  <si>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</si>
  <si>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</si>
  <si>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</si>
  <si>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</si>
  <si>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</si>
  <si>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</si>
  <si>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</si>
  <si>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</si>
  <si>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</si>
  <si>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</si>
  <si>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</si>
  <si>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</si>
  <si>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</si>
  <si>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</si>
  <si>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</si>
  <si>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</si>
  <si>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</si>
  <si>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</si>
  <si>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</si>
  <si>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</si>
  <si>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</si>
  <si>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</si>
  <si>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</si>
  <si>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</si>
  <si>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</si>
  <si>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</si>
  <si>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</si>
  <si>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</si>
  <si>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</si>
  <si>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</si>
  <si>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</si>
  <si>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</si>
  <si>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</si>
  <si>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</si>
  <si>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</si>
  <si>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</si>
  <si>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</si>
  <si>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</si>
  <si>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</si>
  <si>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</si>
  <si>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</si>
  <si>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</si>
  <si>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</si>
  <si>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</si>
  <si>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</si>
  <si>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</si>
  <si>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</si>
  <si>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</si>
  <si>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</si>
  <si>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</si>
  <si>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</si>
  <si>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</si>
  <si>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</si>
  <si>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</si>
  <si>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</si>
  <si>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</si>
  <si>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</si>
  <si>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</si>
  <si>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</si>
  <si>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</si>
  <si>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</si>
  <si>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</si>
  <si>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</si>
  <si>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</si>
  <si>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</si>
  <si>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</si>
  <si>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</si>
  <si>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</si>
  <si>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</si>
  <si>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</si>
  <si>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</si>
  <si>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</si>
  <si>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</si>
  <si>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</si>
  <si>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</si>
  <si>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</si>
  <si>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</si>
  <si>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</si>
  <si>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</si>
  <si>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</si>
  <si>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</si>
  <si>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</si>
  <si>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</si>
  <si>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</si>
  <si>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</si>
  <si>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</si>
  <si>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</si>
  <si>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</si>
  <si>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</si>
  <si>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</si>
  <si>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</si>
  <si>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</si>
  <si>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</si>
  <si>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</si>
  <si>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</si>
  <si>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</si>
  <si>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</si>
  <si>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</si>
  <si>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</si>
  <si>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</si>
  <si>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</si>
  <si>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</si>
  <si>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</si>
  <si>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</si>
  <si>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</si>
  <si>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</si>
  <si>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</si>
  <si>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</si>
  <si>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</si>
  <si>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</si>
  <si>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</si>
  <si>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</si>
  <si>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</si>
  <si>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</si>
  <si>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</si>
  <si>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</si>
  <si>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</si>
  <si>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</si>
  <si>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</si>
  <si>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</si>
  <si>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</si>
  <si>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</si>
  <si>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</si>
  <si>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</si>
  <si>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</si>
  <si>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</si>
  <si>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</si>
  <si>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</si>
  <si>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</si>
  <si>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</si>
  <si>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</si>
  <si>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</si>
  <si>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</si>
  <si>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</si>
  <si>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</si>
  <si>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</si>
  <si>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</si>
  <si>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</si>
  <si>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</si>
  <si>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</si>
  <si>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</si>
  <si>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</si>
  <si>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</si>
  <si>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</si>
  <si>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</si>
  <si>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</si>
  <si>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</si>
  <si>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</si>
  <si>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</si>
  <si>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</si>
  <si>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</si>
  <si>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</si>
  <si>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</si>
  <si>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</si>
  <si>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</si>
  <si>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</si>
  <si>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</si>
  <si>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</si>
  <si>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</si>
  <si>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</si>
  <si>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</si>
  <si>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</si>
  <si>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</si>
  <si>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</si>
  <si>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</si>
  <si>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</si>
  <si>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</si>
  <si>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</si>
  <si>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</si>
  <si>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</si>
  <si>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</si>
  <si>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</si>
  <si>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</si>
  <si>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</si>
  <si>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</si>
  <si>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</si>
  <si>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</si>
  <si>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</si>
  <si>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</si>
  <si>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</si>
  <si>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</si>
  <si>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</si>
  <si>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</si>
  <si>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</si>
  <si>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</si>
  <si>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</si>
  <si>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</si>
  <si>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</si>
  <si>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</si>
  <si>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</si>
  <si>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</si>
  <si>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</si>
  <si>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</si>
  <si>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</si>
  <si>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</si>
  <si>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</si>
  <si>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</si>
  <si>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</si>
  <si>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</si>
  <si>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</si>
  <si>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</si>
  <si>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</si>
  <si>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</si>
  <si>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</si>
  <si>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</si>
  <si>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</si>
  <si>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</si>
  <si>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</si>
  <si>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</si>
  <si>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</si>
  <si>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</si>
  <si>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</si>
  <si>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</si>
  <si>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</si>
  <si>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</si>
  <si>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</si>
  <si>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</si>
  <si>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</si>
  <si>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</si>
  <si>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</si>
  <si>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</si>
  <si>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</si>
  <si>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</si>
  <si>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</si>
  <si>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</si>
  <si>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</si>
  <si>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</si>
  <si>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</si>
  <si>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</si>
  <si>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</si>
  <si>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</si>
  <si>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</si>
  <si>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</si>
  <si>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</si>
  <si>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</si>
  <si>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</si>
  <si>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</si>
  <si>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</si>
  <si>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</si>
  <si>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</si>
  <si>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</si>
  <si>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</si>
  <si>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</si>
  <si>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</si>
  <si>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</si>
  <si>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</si>
  <si>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</si>
  <si>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</si>
  <si>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</si>
  <si>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</si>
  <si>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</si>
  <si>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</si>
  <si>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</si>
  <si>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</si>
  <si>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</si>
  <si>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</si>
  <si>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</si>
  <si>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</si>
  <si>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</si>
  <si>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</si>
  <si>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</si>
  <si>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</si>
  <si>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</si>
  <si>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</si>
  <si>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</si>
  <si>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</si>
  <si>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</si>
  <si>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</si>
  <si>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</si>
  <si>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</si>
  <si>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</si>
  <si>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</si>
  <si>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</si>
  <si>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</si>
  <si>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</si>
  <si>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</si>
  <si>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</si>
  <si>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</si>
  <si>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</si>
  <si>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</si>
  <si>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</si>
  <si>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</si>
  <si>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</si>
  <si>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</si>
  <si>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</si>
  <si>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</si>
  <si>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</si>
  <si>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</si>
  <si>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</si>
  <si>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</si>
  <si>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</si>
  <si>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</si>
  <si>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</si>
  <si>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</si>
  <si>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</si>
  <si>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</si>
  <si>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</si>
  <si>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</si>
  <si>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</si>
  <si>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</si>
  <si>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</si>
  <si>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</si>
  <si>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</si>
  <si>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</si>
  <si>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</si>
  <si>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</si>
  <si>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</si>
  <si>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</si>
  <si>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</si>
  <si>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</si>
  <si>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</si>
  <si>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</si>
  <si>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</si>
  <si>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</si>
  <si>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</si>
  <si>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</si>
  <si>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</si>
  <si>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</si>
  <si>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</si>
  <si>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</si>
  <si>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</si>
  <si>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</si>
  <si>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</si>
  <si>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</si>
  <si>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</si>
  <si>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</si>
  <si>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</si>
  <si>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</si>
  <si>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</si>
  <si>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</si>
  <si>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</si>
  <si>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</si>
  <si>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</si>
  <si>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</si>
  <si>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</si>
  <si>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</si>
  <si>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</si>
  <si>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</si>
  <si>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</si>
  <si>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</si>
  <si>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</si>
  <si>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</si>
  <si>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</si>
  <si>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</si>
  <si>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</si>
  <si>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</si>
  <si>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</si>
  <si>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</si>
  <si>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</si>
  <si>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</si>
  <si>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</si>
  <si>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</si>
  <si>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</si>
  <si>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</si>
  <si>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</si>
  <si>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</si>
  <si>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</si>
  <si>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</si>
  <si>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</si>
  <si>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</si>
  <si>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</si>
  <si>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</si>
  <si>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</si>
  <si>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</si>
  <si>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</si>
  <si>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</si>
  <si>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</si>
  <si>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</si>
  <si>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</si>
  <si>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</si>
  <si>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</si>
  <si>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</si>
  <si>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</si>
  <si>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</si>
  <si>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</si>
  <si>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</si>
  <si>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</si>
  <si>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</si>
  <si>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</si>
  <si>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</si>
  <si>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</si>
  <si>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</si>
  <si>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</si>
  <si>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</si>
  <si>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</si>
  <si>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</si>
  <si>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</si>
  <si>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</si>
  <si>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</si>
  <si>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</si>
  <si>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</si>
  <si>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</si>
  <si>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</si>
  <si>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</si>
  <si>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</si>
  <si>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</si>
  <si>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</si>
  <si>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</si>
  <si>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</si>
  <si>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</si>
  <si>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</si>
  <si>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</si>
  <si>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</si>
  <si>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</si>
  <si>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</si>
  <si>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</si>
  <si>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</si>
  <si>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</si>
  <si>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</si>
  <si>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</si>
  <si>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</si>
  <si>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</si>
  <si>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</si>
  <si>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</si>
  <si>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</si>
  <si>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</si>
  <si>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</si>
  <si>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</si>
  <si>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</si>
  <si>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</si>
  <si>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</si>
  <si>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</si>
  <si>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</si>
  <si>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</si>
  <si>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</si>
  <si>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</si>
  <si>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</si>
  <si>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</si>
  <si>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</si>
  <si>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</si>
  <si>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</si>
  <si>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</si>
  <si>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</si>
  <si>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</si>
  <si>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</si>
  <si>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</si>
  <si>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</si>
  <si>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</si>
  <si>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</si>
  <si>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</si>
  <si>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</si>
  <si>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</si>
  <si>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</si>
  <si>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</si>
  <si>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</si>
  <si>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</si>
  <si>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</si>
  <si>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</si>
  <si>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</si>
  <si>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</si>
  <si>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</si>
  <si>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</si>
  <si>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</si>
  <si>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</si>
  <si>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</si>
  <si>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</si>
  <si>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</si>
  <si>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</si>
  <si>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</si>
  <si>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</si>
  <si>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</si>
  <si>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</si>
  <si>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</si>
  <si>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</si>
  <si>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</si>
  <si>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</si>
  <si>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</si>
  <si>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</si>
  <si>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</si>
  <si>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</si>
  <si>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</si>
  <si>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</si>
  <si>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</si>
  <si>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</si>
  <si>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</si>
  <si>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</si>
  <si>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</si>
  <si>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</si>
  <si>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</si>
  <si>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</si>
  <si>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</si>
  <si>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</si>
  <si>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</si>
  <si>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</si>
  <si>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</si>
  <si>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</si>
  <si>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</si>
  <si>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</si>
  <si>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</si>
  <si>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</si>
  <si>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</si>
  <si>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</si>
  <si>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</si>
  <si>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</si>
  <si>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</si>
  <si>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</si>
  <si>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</si>
  <si>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</si>
  <si>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</si>
  <si>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</si>
  <si>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</si>
  <si>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</si>
  <si>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</si>
  <si>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</si>
  <si>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</si>
  <si>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</si>
  <si>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</si>
  <si>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</si>
  <si>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</si>
  <si>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</si>
  <si>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</si>
  <si>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</si>
  <si>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</si>
  <si>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</si>
  <si>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</si>
  <si>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</si>
  <si>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</si>
  <si>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</si>
  <si>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</si>
  <si>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</si>
  <si>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</si>
  <si>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</si>
  <si>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</si>
  <si>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</si>
  <si>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</si>
  <si>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</si>
  <si>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</si>
  <si>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</si>
  <si>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</si>
  <si>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</si>
  <si>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</si>
  <si>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</si>
  <si>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</si>
  <si>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</si>
  <si>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</si>
  <si>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</si>
  <si>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</si>
  <si>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</si>
  <si>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</si>
  <si>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</si>
  <si>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</si>
  <si>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</si>
  <si>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</si>
  <si>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</si>
  <si>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</si>
  <si>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</si>
  <si>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</si>
  <si>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</si>
  <si>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</si>
  <si>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</si>
  <si>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</si>
  <si>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</si>
  <si>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</si>
  <si>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</si>
  <si>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</si>
  <si>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</si>
  <si>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</si>
  <si>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</si>
  <si>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</si>
  <si>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</si>
  <si>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</si>
  <si>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</si>
  <si>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</si>
  <si>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</si>
  <si>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</si>
  <si>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</si>
  <si>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</si>
  <si>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</si>
  <si>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</si>
  <si>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</si>
  <si>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</si>
  <si>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</si>
  <si>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</si>
  <si>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</si>
  <si>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</si>
  <si>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</si>
  <si>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</si>
  <si>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</si>
  <si>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</si>
  <si>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</si>
  <si>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</si>
  <si>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</si>
  <si>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</si>
  <si>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</si>
  <si>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</si>
  <si>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</si>
  <si>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</si>
  <si>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</si>
  <si>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</si>
  <si>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</si>
  <si>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</si>
  <si>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</si>
  <si>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</si>
  <si>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</si>
  <si>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</si>
  <si>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</si>
  <si>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</si>
  <si>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</si>
  <si>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</si>
  <si>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</si>
  <si>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</si>
  <si>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</si>
  <si>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</si>
  <si>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</si>
  <si>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</si>
  <si>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</si>
  <si>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</si>
  <si>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</si>
  <si>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</si>
  <si>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</si>
  <si>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</si>
  <si>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</si>
  <si>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</si>
  <si>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</si>
  <si>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</si>
  <si>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</si>
  <si>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</si>
  <si>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</si>
  <si>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</si>
  <si>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</si>
  <si>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</si>
  <si>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</si>
  <si>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</si>
  <si>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</si>
  <si>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</si>
  <si>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</si>
  <si>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</si>
  <si>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</si>
  <si>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</si>
  <si>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</si>
  <si>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</si>
  <si>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</si>
  <si>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</si>
  <si>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</si>
  <si>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</si>
  <si>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</si>
  <si>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</si>
  <si>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</si>
  <si>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</si>
  <si>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</si>
  <si>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</si>
  <si>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</si>
  <si>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</si>
  <si>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</si>
  <si>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</si>
  <si>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</si>
  <si>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</si>
  <si>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</si>
  <si>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</si>
  <si>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</si>
  <si>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</si>
  <si>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</si>
  <si>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</si>
  <si>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</si>
  <si>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</si>
  <si>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</si>
  <si>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</si>
  <si>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</si>
  <si>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</si>
  <si>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</si>
  <si>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</si>
  <si>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</si>
  <si>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</si>
  <si>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</si>
  <si>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</si>
  <si>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</si>
  <si>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</si>
  <si>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</si>
  <si>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</si>
  <si>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</si>
  <si>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</si>
  <si>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</si>
  <si>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</si>
  <si>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</si>
  <si>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</si>
  <si>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</si>
  <si>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</si>
  <si>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</si>
  <si>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</si>
  <si>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</si>
  <si>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</si>
  <si>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</si>
  <si>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</si>
  <si>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</si>
  <si>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</si>
  <si>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</si>
  <si>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</si>
  <si>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</si>
  <si>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</si>
  <si>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</si>
  <si>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</si>
  <si>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</si>
  <si>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</si>
  <si>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</si>
  <si>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</si>
  <si>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</si>
  <si>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</si>
  <si>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</si>
  <si>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</si>
  <si>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</si>
  <si>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</si>
  <si>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</si>
  <si>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</si>
  <si>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</si>
  <si>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</si>
  <si>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</si>
  <si>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</si>
  <si>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</si>
  <si>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</si>
  <si>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</si>
  <si>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</si>
  <si>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</si>
  <si>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</si>
  <si>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</si>
  <si>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</si>
  <si>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</si>
  <si>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</si>
  <si>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</si>
  <si>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</si>
  <si>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</si>
  <si>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</si>
  <si>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</si>
  <si>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</si>
  <si>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</si>
  <si>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</si>
  <si>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</si>
  <si>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</si>
  <si>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</si>
  <si>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</si>
  <si>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</si>
  <si>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</si>
  <si>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</si>
  <si>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</si>
  <si>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</si>
  <si>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</si>
  <si>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</si>
  <si>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</si>
  <si>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</si>
  <si>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</si>
  <si>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</si>
  <si>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</si>
  <si>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</si>
  <si>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</si>
  <si>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</si>
  <si>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</si>
  <si>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</si>
  <si>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</si>
  <si>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</si>
  <si>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</si>
  <si>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</si>
  <si>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</si>
  <si>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</si>
  <si>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</si>
  <si>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</si>
  <si>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</si>
  <si>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</si>
  <si>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</si>
  <si>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</si>
  <si>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</si>
  <si>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</si>
  <si>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</si>
  <si>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</si>
  <si>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</si>
  <si>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</si>
  <si>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</si>
  <si>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</si>
  <si>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</si>
  <si>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</si>
  <si>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</si>
  <si>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</si>
  <si>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</si>
  <si>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</si>
  <si>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</si>
  <si>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</si>
  <si>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</si>
  <si>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</si>
  <si>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</si>
  <si>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</si>
  <si>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</si>
  <si>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</si>
  <si>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</si>
  <si>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</si>
  <si>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</si>
  <si>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</si>
  <si>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</si>
  <si>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</si>
  <si>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</si>
  <si>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</si>
  <si>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</si>
  <si>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</si>
  <si>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</si>
  <si>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</si>
  <si>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</si>
  <si>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</si>
  <si>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</si>
  <si>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</si>
  <si>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</si>
  <si>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</si>
  <si>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</si>
  <si>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</si>
  <si>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</si>
  <si>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</si>
  <si>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</si>
  <si>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</si>
  <si>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</si>
  <si>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</si>
  <si>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</si>
  <si>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</si>
  <si>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</si>
  <si>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</si>
  <si>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</si>
  <si>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</si>
  <si>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</si>
  <si>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</si>
  <si>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</si>
  <si>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</si>
  <si>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</si>
  <si>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</si>
  <si>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</si>
  <si>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</si>
  <si>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</si>
  <si>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</si>
  <si>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</si>
  <si>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</si>
  <si>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</si>
  <si>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</si>
  <si>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</si>
  <si>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</si>
  <si>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</si>
  <si>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</si>
  <si>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</si>
  <si>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</si>
  <si>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</si>
  <si>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</si>
  <si>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</si>
  <si>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</si>
  <si>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</si>
  <si>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</si>
  <si>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</si>
  <si>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</si>
  <si>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</si>
  <si>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</si>
  <si>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</si>
  <si>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</si>
  <si>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</si>
  <si>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</si>
  <si>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</si>
  <si>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</si>
  <si>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</si>
  <si>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</si>
  <si>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</si>
  <si>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</si>
  <si>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</si>
  <si>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</si>
  <si>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</si>
  <si>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</si>
  <si>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</si>
  <si>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</si>
  <si>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</si>
  <si>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</si>
  <si>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</si>
  <si>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</si>
  <si>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</si>
  <si>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</si>
  <si>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</si>
  <si>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</si>
  <si>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</si>
  <si>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</si>
  <si>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</si>
  <si>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</si>
  <si>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</si>
  <si>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</si>
  <si>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</si>
  <si>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</si>
  <si>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</si>
  <si>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</si>
  <si>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</si>
  <si>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</si>
  <si>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</si>
  <si>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</si>
  <si>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</si>
  <si>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</si>
  <si>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</si>
  <si>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</si>
  <si>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</si>
  <si>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</si>
  <si>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</si>
  <si>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</si>
  <si>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</si>
  <si>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</si>
  <si>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</si>
  <si>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</si>
  <si>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</si>
  <si>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</si>
  <si>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</si>
  <si>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</si>
  <si>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</si>
  <si>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</si>
  <si>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</si>
  <si>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</si>
  <si>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</si>
  <si>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</si>
  <si>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</si>
  <si>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</si>
  <si>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</si>
  <si>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</si>
  <si>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</si>
  <si>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</si>
  <si>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</si>
  <si>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</si>
  <si>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</si>
  <si>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</si>
  <si>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</si>
  <si>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</si>
  <si>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</si>
  <si>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</si>
  <si>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</si>
  <si>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</si>
  <si>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</si>
  <si>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</si>
  <si>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</si>
  <si>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</si>
  <si>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</si>
  <si>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</si>
  <si>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</si>
  <si>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</si>
  <si>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</si>
  <si>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</si>
  <si>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</si>
  <si>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</si>
  <si>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</si>
  <si>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</si>
  <si>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</si>
  <si>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</si>
  <si>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</si>
  <si>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</si>
  <si>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</si>
  <si>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</si>
  <si>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</si>
  <si>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</si>
  <si>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</si>
  <si>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</si>
  <si>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</si>
  <si>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</si>
  <si>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</si>
  <si>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</si>
  <si>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</si>
  <si>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</si>
  <si>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</si>
  <si>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</si>
  <si>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</si>
  <si>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</si>
  <si>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</si>
  <si>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</si>
  <si>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</si>
  <si>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</si>
  <si>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</si>
  <si>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</si>
  <si>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</si>
  <si>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</si>
  <si>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</si>
  <si>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</si>
  <si>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</si>
  <si>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</si>
  <si>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</si>
  <si>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</si>
  <si>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</si>
  <si>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</si>
  <si>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</si>
  <si>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</si>
  <si>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</si>
  <si>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</si>
  <si>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</si>
  <si>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</si>
  <si>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</si>
  <si>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</si>
  <si>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</si>
  <si>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</si>
  <si>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</si>
  <si>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</si>
  <si>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</si>
  <si>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</si>
  <si>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</si>
  <si>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</si>
  <si>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</si>
  <si>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</si>
  <si>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</si>
  <si>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</si>
  <si>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</si>
  <si>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</si>
  <si>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</si>
  <si>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</si>
  <si>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</si>
  <si>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</si>
  <si>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</si>
  <si>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</si>
  <si>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</si>
  <si>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</si>
  <si>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</si>
  <si>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</si>
  <si>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</si>
  <si>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</si>
  <si>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</si>
  <si>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</si>
  <si>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</si>
  <si>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</si>
  <si>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</si>
  <si>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</si>
  <si>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</si>
  <si>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</si>
  <si>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</si>
  <si>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</si>
  <si>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</si>
  <si>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</si>
  <si>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</si>
  <si>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</si>
  <si>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</si>
  <si>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</si>
  <si>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</si>
  <si>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</si>
  <si>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</si>
  <si>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</si>
  <si>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</si>
  <si>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</si>
  <si>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</si>
  <si>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</si>
  <si>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</si>
  <si>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</si>
  <si>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</si>
  <si>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</si>
  <si>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</si>
  <si>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</si>
  <si>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</si>
  <si>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</si>
  <si>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</si>
  <si>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</si>
  <si>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</si>
  <si>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</si>
  <si>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</si>
  <si>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</si>
  <si>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</si>
  <si>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</si>
  <si>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</si>
  <si>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</si>
  <si>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</si>
  <si>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</si>
  <si>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</si>
  <si>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</si>
  <si>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</si>
  <si>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</si>
  <si>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</si>
  <si>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</si>
  <si>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</si>
  <si>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</si>
  <si>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</si>
  <si>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</si>
  <si>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</si>
  <si>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</si>
  <si>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</si>
  <si>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</si>
  <si>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</si>
  <si>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</si>
  <si>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</si>
  <si>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</si>
  <si>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</si>
  <si>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</si>
  <si>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</si>
  <si>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</si>
  <si>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</si>
  <si>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</si>
  <si>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</si>
  <si>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</si>
  <si>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</si>
  <si>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</si>
  <si>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</si>
  <si>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</si>
  <si>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</si>
  <si>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</si>
  <si>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</si>
  <si>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</si>
  <si>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</si>
  <si>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</si>
  <si>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</si>
  <si>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</si>
  <si>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</si>
  <si>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</si>
  <si>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</si>
  <si>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</si>
  <si>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</si>
  <si>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</si>
  <si>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</si>
  <si>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</si>
  <si>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</si>
  <si>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</si>
  <si>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</si>
  <si>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</si>
  <si>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</si>
  <si>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</si>
  <si>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</si>
  <si>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</si>
  <si>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</si>
  <si>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</si>
  <si>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</si>
  <si>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</si>
  <si>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</si>
  <si>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</si>
  <si>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</si>
  <si>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</si>
  <si>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</si>
  <si>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</si>
  <si>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</si>
  <si>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</si>
  <si>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</si>
  <si>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</si>
  <si>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</si>
  <si>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</si>
  <si>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</si>
  <si>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</si>
  <si>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</si>
  <si>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</si>
  <si>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</si>
  <si>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</si>
  <si>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</si>
  <si>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</si>
  <si>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</si>
  <si>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</si>
  <si>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</si>
  <si>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</si>
  <si>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</si>
  <si>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</si>
  <si>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</si>
  <si>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</si>
  <si>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</si>
  <si>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</si>
  <si>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</si>
  <si>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</si>
  <si>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</si>
  <si>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</si>
  <si>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</si>
  <si>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</si>
  <si>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</si>
  <si>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</si>
  <si>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</si>
  <si>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</si>
  <si>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</si>
  <si>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</si>
  <si>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</si>
  <si>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</si>
  <si>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</si>
  <si>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</si>
  <si>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</si>
  <si>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</si>
  <si>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</si>
  <si>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</si>
  <si>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</si>
  <si>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</si>
  <si>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</si>
  <si>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</si>
  <si>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</si>
  <si>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</si>
  <si>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</si>
  <si>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</si>
  <si>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</si>
  <si>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</si>
  <si>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</si>
  <si>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</si>
  <si>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</si>
  <si>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</si>
  <si>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</si>
  <si>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</si>
  <si>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</si>
  <si>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</si>
  <si>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</si>
  <si>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</si>
  <si>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</si>
  <si>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</si>
  <si>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</si>
  <si>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</si>
  <si>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</si>
  <si>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</si>
  <si>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</si>
  <si>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</si>
  <si>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</si>
  <si>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</si>
  <si>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</si>
  <si>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</si>
  <si>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</si>
  <si>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</si>
  <si>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</si>
  <si>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</si>
  <si>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</si>
  <si>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</si>
  <si>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</si>
  <si>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</si>
  <si>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</si>
  <si>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</si>
  <si>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</si>
  <si>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</si>
  <si>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</si>
  <si>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</si>
  <si>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</si>
  <si>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</si>
  <si>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</si>
  <si>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</si>
  <si>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</si>
  <si>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</si>
  <si>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</si>
  <si>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</si>
  <si>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</si>
  <si>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</si>
  <si>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</si>
  <si>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</si>
  <si>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</si>
  <si>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</si>
  <si>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</si>
  <si>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</si>
  <si>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</si>
  <si>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</si>
  <si>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</si>
  <si>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</si>
  <si>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</si>
  <si>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</si>
  <si>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</si>
  <si>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</si>
  <si>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</si>
  <si>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</si>
  <si>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</si>
  <si>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</si>
  <si>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</si>
  <si>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</si>
  <si>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</si>
  <si>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</si>
  <si>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</si>
  <si>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</si>
  <si>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</si>
  <si>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</si>
  <si>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</si>
  <si>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</si>
  <si>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</si>
  <si>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</si>
  <si>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</si>
  <si>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</si>
  <si>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</si>
  <si>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</si>
  <si>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</si>
  <si>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</si>
  <si>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</si>
  <si>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</si>
  <si>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</si>
  <si>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</si>
  <si>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</si>
  <si>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</si>
  <si>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</si>
  <si>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</si>
  <si>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</si>
  <si>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</si>
  <si>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</si>
  <si>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</si>
  <si>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</si>
  <si>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</si>
  <si>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</si>
  <si>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</si>
  <si>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</si>
  <si>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</si>
  <si>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</si>
  <si>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</si>
  <si>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</si>
  <si>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</si>
  <si>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</si>
  <si>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</si>
  <si>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</si>
  <si>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</si>
  <si>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</si>
  <si>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</si>
  <si>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</si>
  <si>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</si>
  <si>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</si>
  <si>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</si>
  <si>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</si>
  <si>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</si>
  <si>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</si>
  <si>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</si>
  <si>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</si>
  <si>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</si>
  <si>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</si>
  <si>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</si>
  <si>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</si>
  <si>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</si>
  <si>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</si>
  <si>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</si>
  <si>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</si>
  <si>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</si>
  <si>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</si>
  <si>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</si>
  <si>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</si>
  <si>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</si>
  <si>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</si>
  <si>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</si>
  <si>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</si>
  <si>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</si>
  <si>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</si>
  <si>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</si>
  <si>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</si>
  <si>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</si>
  <si>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</si>
  <si>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</si>
  <si>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</si>
  <si>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</si>
  <si>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</si>
  <si>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</si>
  <si>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</si>
  <si>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</si>
  <si>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</si>
  <si>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</si>
  <si>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</si>
  <si>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</si>
  <si>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</si>
  <si>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</si>
  <si>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</si>
  <si>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</si>
  <si>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</si>
  <si>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</si>
  <si>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</si>
  <si>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</si>
  <si>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</si>
  <si>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</si>
  <si>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</si>
  <si>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</si>
  <si>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</si>
  <si>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</si>
  <si>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</si>
  <si>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</si>
  <si>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</si>
  <si>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</si>
  <si>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</si>
  <si>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</si>
  <si>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</si>
  <si>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</si>
  <si>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</si>
  <si>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</si>
  <si>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</si>
  <si>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</si>
  <si>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</si>
  <si>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</si>
  <si>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</si>
  <si>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</si>
  <si>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</si>
  <si>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</si>
  <si>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</si>
  <si>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</si>
  <si>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</si>
  <si>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</si>
  <si>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</si>
  <si>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</si>
  <si>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</si>
  <si>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</si>
  <si>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</si>
  <si>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</si>
  <si>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</si>
  <si>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</si>
  <si>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</si>
  <si>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</si>
  <si>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</si>
  <si>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</si>
  <si>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</si>
  <si>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</si>
  <si>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</si>
  <si>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</si>
  <si>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</si>
  <si>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</si>
  <si>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</si>
  <si>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</si>
  <si>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</si>
  <si>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</si>
  <si>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</si>
  <si>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</si>
  <si>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</si>
  <si>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</si>
  <si>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</si>
  <si>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</si>
  <si>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</si>
  <si>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</si>
  <si>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</si>
  <si>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</si>
  <si>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</si>
  <si>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</si>
  <si>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</si>
  <si>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</si>
  <si>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</si>
  <si>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</si>
  <si>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</si>
  <si>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</si>
  <si>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</si>
  <si>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</si>
  <si>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</si>
  <si>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</si>
  <si>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</si>
  <si>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</si>
  <si>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</si>
  <si>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</si>
  <si>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</si>
  <si>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</si>
  <si>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</si>
  <si>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</si>
  <si>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</si>
  <si>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</si>
  <si>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</si>
  <si>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</si>
  <si>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</si>
  <si>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</si>
  <si>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</si>
  <si>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</si>
  <si>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</si>
  <si>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</si>
  <si>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</si>
  <si>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</si>
  <si>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</si>
  <si>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</si>
  <si>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</si>
  <si>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</si>
  <si>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</si>
  <si>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</si>
  <si>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</si>
  <si>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</si>
  <si>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</si>
  <si>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</si>
  <si>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</si>
  <si>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</si>
  <si>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</si>
  <si>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</si>
  <si>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</si>
  <si>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</si>
  <si>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</si>
  <si>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</si>
  <si>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</si>
  <si>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</si>
  <si>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</si>
  <si>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</si>
  <si>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</si>
  <si>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</si>
  <si>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</si>
  <si>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</si>
  <si>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</si>
  <si>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</si>
  <si>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</si>
  <si>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</si>
  <si>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</si>
  <si>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</si>
  <si>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</si>
  <si>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</si>
  <si>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</si>
  <si>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</si>
  <si>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</si>
  <si>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</si>
  <si>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</si>
  <si>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</si>
  <si>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</si>
  <si>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</si>
  <si>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</si>
  <si>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</si>
  <si>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</si>
  <si>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</si>
  <si>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</si>
  <si>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</si>
  <si>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</si>
  <si>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</si>
  <si>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</si>
  <si>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</si>
  <si>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</si>
  <si>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</si>
  <si>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</si>
  <si>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</si>
  <si>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</si>
  <si>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</si>
  <si>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</si>
  <si>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</si>
  <si>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</si>
  <si>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</si>
  <si>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</si>
  <si>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</si>
  <si>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</si>
  <si>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</si>
  <si>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</si>
  <si>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</si>
  <si>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</si>
  <si>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</si>
  <si>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</si>
  <si>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</si>
  <si>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</si>
  <si>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</si>
  <si>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</si>
  <si>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</si>
  <si>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</si>
  <si>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</si>
  <si>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</si>
  <si>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</si>
  <si>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</si>
  <si>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</si>
  <si>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</si>
  <si>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</si>
  <si>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</si>
  <si>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</si>
  <si>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</si>
  <si>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</si>
  <si>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</si>
  <si>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</si>
  <si>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</si>
  <si>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</si>
  <si>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</si>
  <si>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</si>
  <si>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</si>
  <si>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</si>
  <si>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</si>
  <si>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</si>
  <si>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</si>
  <si>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</si>
  <si>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</si>
  <si>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</si>
  <si>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</si>
  <si>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</si>
  <si>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</si>
  <si>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</si>
  <si>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</si>
  <si>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</si>
  <si>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</si>
  <si>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</si>
  <si>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</si>
  <si>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</si>
  <si>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</si>
  <si>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</si>
  <si>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</si>
  <si>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</si>
  <si>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</si>
  <si>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</si>
  <si>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</si>
  <si>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</si>
  <si>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</si>
  <si>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</si>
  <si>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</si>
  <si>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</si>
  <si>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</si>
  <si>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</si>
  <si>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</si>
  <si>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</si>
  <si>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</si>
  <si>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</si>
  <si>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</si>
  <si>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</si>
  <si>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</si>
  <si>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</si>
  <si>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</si>
  <si>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</si>
  <si>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</si>
  <si>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</si>
  <si>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</si>
  <si>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</si>
  <si>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</si>
  <si>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</si>
  <si>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</si>
  <si>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</si>
  <si>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</si>
  <si>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</si>
  <si>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</si>
  <si>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</si>
  <si>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</si>
  <si>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</si>
  <si>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</si>
  <si>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</si>
  <si>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</si>
  <si>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</si>
  <si>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</si>
  <si>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</si>
  <si>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</si>
  <si>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</si>
  <si>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</si>
  <si>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</si>
  <si>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</si>
  <si>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</si>
  <si>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</si>
  <si>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</si>
  <si>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</si>
  <si>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</si>
  <si>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</si>
  <si>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</si>
  <si>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</si>
  <si>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</si>
  <si>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</si>
  <si>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</si>
  <si>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</si>
  <si>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</si>
  <si>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</si>
  <si>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</si>
  <si>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</si>
  <si>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</si>
  <si>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</si>
  <si>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</si>
  <si>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</si>
  <si>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</si>
  <si>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</si>
  <si>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</si>
  <si>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</si>
  <si>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</si>
  <si>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</si>
  <si>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</si>
  <si>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</si>
  <si>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</si>
  <si>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</si>
  <si>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</si>
  <si>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</si>
  <si>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</si>
  <si>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</si>
  <si>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</si>
  <si>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</si>
  <si>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</si>
  <si>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</si>
  <si>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</si>
  <si>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</si>
  <si>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</si>
  <si>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</si>
  <si>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</si>
  <si>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</si>
  <si>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</si>
  <si>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</si>
  <si>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</si>
  <si>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</si>
  <si>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</si>
  <si>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</si>
  <si>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</si>
  <si>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</si>
  <si>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</si>
  <si>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</si>
  <si>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</si>
  <si>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</si>
  <si>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</si>
  <si>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</si>
  <si>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</si>
  <si>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</si>
  <si>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</si>
  <si>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</si>
  <si>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</si>
  <si>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</si>
  <si>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</si>
  <si>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</si>
  <si>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</si>
  <si>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</si>
  <si>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</si>
  <si>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</si>
  <si>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</si>
  <si>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</si>
  <si>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</si>
  <si>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</si>
  <si>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</si>
  <si>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</si>
  <si>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</si>
  <si>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</si>
  <si>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</si>
  <si>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</si>
  <si>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</si>
  <si>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</si>
  <si>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</si>
  <si>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</si>
  <si>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</si>
  <si>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</si>
  <si>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</si>
  <si>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</si>
  <si>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</si>
  <si>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</si>
  <si>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</si>
  <si>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</si>
  <si>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</si>
  <si>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</si>
  <si>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</si>
  <si>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</si>
  <si>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</si>
  <si>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</si>
  <si>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</si>
  <si>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</si>
  <si>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</si>
  <si>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</si>
  <si>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</si>
  <si>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</si>
  <si>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</si>
  <si>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</si>
  <si>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</si>
  <si>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</si>
  <si>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</si>
  <si>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</si>
  <si>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</si>
  <si>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</si>
  <si>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</si>
  <si>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</si>
  <si>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</si>
  <si>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</si>
  <si>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</si>
  <si>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</si>
  <si>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</si>
  <si>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</si>
  <si>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</si>
  <si>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</si>
  <si>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</si>
  <si>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</si>
  <si>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</si>
  <si>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</si>
  <si>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</si>
  <si>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</si>
  <si>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</si>
  <si>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</si>
  <si>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</si>
  <si>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</si>
  <si>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</si>
  <si>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</si>
  <si>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</si>
  <si>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</si>
  <si>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</si>
  <si>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</si>
  <si>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</si>
  <si>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</si>
  <si>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</si>
  <si>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</si>
  <si>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</si>
  <si>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</si>
  <si>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</si>
  <si>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</si>
  <si>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</si>
  <si>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</si>
  <si>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</si>
  <si>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</si>
  <si>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</si>
  <si>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</si>
  <si>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</si>
  <si>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</si>
  <si>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</si>
  <si>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</si>
  <si>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</si>
  <si>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</si>
  <si>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</si>
  <si>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</si>
  <si>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</si>
  <si>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</si>
  <si>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</si>
  <si>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</si>
  <si>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</si>
  <si>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</si>
  <si>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</si>
  <si>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</si>
  <si>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</si>
  <si>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</si>
  <si>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</si>
  <si>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</si>
  <si>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</si>
  <si>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</si>
  <si>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</si>
  <si>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</si>
  <si>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</si>
  <si>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</si>
  <si>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</si>
  <si>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</si>
  <si>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</si>
  <si>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</si>
  <si>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</si>
  <si>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</si>
  <si>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</si>
  <si>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</si>
  <si>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</si>
  <si>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</si>
  <si>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</si>
  <si>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</si>
  <si>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</si>
  <si>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</si>
  <si>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</si>
  <si>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</si>
  <si>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</si>
  <si>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</si>
  <si>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</si>
  <si>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</si>
  <si>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</si>
  <si>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</si>
  <si>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</si>
  <si>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</si>
  <si>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</si>
  <si>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</si>
  <si>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</si>
  <si>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</si>
  <si>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</si>
  <si>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</si>
  <si>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</si>
  <si>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</si>
  <si>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</si>
  <si>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</si>
  <si>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</si>
  <si>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</si>
  <si>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</si>
  <si>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</si>
  <si>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</si>
  <si>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</si>
  <si>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</si>
  <si>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</si>
  <si>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</si>
  <si>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</si>
  <si>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</si>
  <si>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</si>
  <si>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</si>
  <si>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</si>
  <si>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</si>
  <si>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</si>
  <si>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</si>
  <si>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</si>
  <si>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</si>
  <si>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</si>
  <si>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</si>
  <si>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</si>
  <si>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</si>
  <si>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</si>
  <si>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</si>
  <si>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</si>
  <si>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</si>
  <si>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</si>
  <si>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</si>
  <si>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</si>
  <si>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</si>
  <si>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</si>
  <si>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</si>
  <si>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</si>
  <si>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</si>
  <si>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</si>
  <si>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</si>
  <si>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</si>
  <si>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</si>
  <si>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</si>
  <si>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</si>
  <si>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</si>
  <si>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</si>
  <si>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</si>
  <si>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</si>
  <si>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</si>
  <si>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</si>
  <si>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</si>
  <si>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</si>
  <si>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</si>
  <si>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</si>
  <si>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</si>
  <si>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</si>
  <si>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</si>
  <si>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</si>
  <si>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</si>
  <si>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</si>
  <si>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</si>
  <si>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</si>
  <si>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</si>
  <si>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</si>
  <si>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</si>
  <si>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</si>
  <si>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</si>
  <si>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</si>
  <si>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</si>
  <si>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</si>
  <si>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</si>
  <si>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</si>
  <si>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</si>
  <si>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</si>
  <si>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</si>
  <si>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</si>
  <si>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</si>
  <si>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</si>
  <si>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</si>
  <si>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</si>
  <si>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</si>
  <si>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</si>
  <si>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</si>
  <si>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</si>
  <si>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</si>
  <si>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</si>
  <si>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</si>
  <si>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</si>
  <si>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</si>
  <si>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</si>
  <si>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</si>
  <si>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</si>
  <si>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</si>
  <si>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</si>
  <si>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</si>
  <si>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</si>
  <si>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</si>
  <si>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</si>
  <si>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</si>
  <si>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</si>
  <si>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</si>
  <si>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</si>
  <si>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</si>
  <si>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</si>
  <si>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</si>
  <si>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</si>
  <si>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</si>
  <si>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</si>
  <si>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</si>
  <si>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</si>
  <si>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</si>
  <si>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</si>
  <si>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</si>
  <si>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</si>
  <si>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</si>
  <si>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</si>
  <si>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</si>
  <si>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</si>
  <si>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</si>
  <si>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</si>
  <si>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</si>
  <si>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</si>
  <si>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</si>
  <si>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</si>
  <si>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</si>
  <si>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</si>
  <si>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</si>
  <si>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</si>
  <si>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</si>
  <si>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</si>
  <si>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</si>
  <si>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</si>
  <si>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</si>
  <si>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</si>
  <si>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</si>
  <si>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</si>
  <si>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</si>
  <si>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</si>
  <si>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</si>
  <si>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</si>
  <si>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</si>
  <si>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</si>
  <si>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</si>
  <si>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</si>
  <si>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</si>
  <si>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</si>
  <si>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</si>
  <si>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</si>
  <si>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</si>
  <si>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</si>
  <si>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</si>
  <si>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</si>
  <si>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</si>
  <si>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</si>
  <si>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</si>
  <si>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</si>
  <si>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</si>
  <si>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</si>
  <si>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</si>
  <si>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</si>
  <si>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</si>
  <si>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</si>
  <si>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</si>
  <si>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</si>
  <si>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</si>
  <si>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</si>
  <si>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</si>
  <si>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</si>
  <si>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</si>
  <si>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</si>
  <si>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</si>
  <si>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</si>
  <si>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</si>
  <si>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</si>
  <si>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</si>
  <si>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</si>
  <si>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</si>
  <si>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</si>
  <si>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</si>
  <si>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</si>
  <si>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</si>
  <si>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</si>
  <si>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</si>
  <si>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</si>
  <si>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</si>
  <si>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</si>
  <si>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</si>
  <si>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</si>
  <si>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</si>
  <si>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</si>
  <si>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</si>
  <si>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</si>
  <si>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</si>
  <si>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</si>
  <si>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</si>
  <si>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</si>
  <si>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</si>
  <si>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</si>
  <si>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</si>
  <si>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</si>
  <si>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</si>
  <si>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</si>
  <si>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</si>
  <si>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</si>
  <si>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</si>
  <si>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</si>
  <si>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</si>
  <si>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</si>
  <si>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</si>
  <si>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</si>
  <si>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</si>
  <si>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</si>
  <si>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</si>
  <si>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</si>
  <si>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</si>
  <si>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</si>
  <si>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</si>
  <si>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</si>
  <si>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</si>
  <si>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</si>
  <si>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</si>
  <si>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</si>
  <si>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</si>
  <si>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</si>
  <si>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</si>
  <si>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</si>
  <si>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</si>
  <si>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</si>
  <si>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</si>
  <si>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</si>
  <si>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</si>
  <si>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</si>
  <si>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</si>
  <si>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</si>
  <si>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</si>
  <si>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</si>
  <si>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</si>
  <si>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</si>
  <si>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</si>
  <si>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</si>
  <si>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</si>
  <si>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</si>
  <si>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</si>
  <si>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</si>
  <si>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</si>
  <si>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</si>
  <si>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</si>
  <si>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</si>
  <si>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</si>
  <si>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</si>
  <si>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</si>
  <si>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</si>
  <si>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</si>
  <si>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</si>
  <si>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</si>
  <si>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</si>
  <si>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</si>
  <si>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</si>
  <si>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</si>
  <si>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</si>
  <si>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</si>
  <si>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</si>
  <si>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</si>
  <si>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</si>
  <si>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</si>
  <si>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</si>
  <si>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</si>
  <si>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</si>
  <si>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</si>
  <si>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</si>
  <si>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</si>
  <si>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</si>
  <si>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</si>
  <si>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</si>
  <si>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</si>
  <si>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</si>
  <si>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</si>
  <si>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</si>
  <si>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</si>
  <si>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</si>
  <si>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</si>
  <si>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</si>
  <si>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</si>
  <si>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</si>
  <si>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</si>
  <si>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</si>
  <si>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</si>
  <si>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</si>
  <si>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</si>
  <si>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</si>
  <si>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</si>
  <si>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</si>
  <si>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</si>
  <si>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</si>
  <si>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</si>
  <si>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</si>
  <si>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</si>
  <si>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</si>
  <si>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</si>
  <si>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</si>
  <si>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</si>
  <si>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</si>
  <si>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</si>
  <si>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</si>
  <si>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</si>
  <si>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</si>
  <si>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</si>
  <si>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</si>
  <si>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</si>
  <si>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</si>
  <si>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</si>
  <si>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</si>
  <si>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</si>
  <si>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</si>
  <si>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</si>
  <si>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</si>
  <si>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</si>
  <si>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</si>
  <si>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</si>
  <si>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</si>
  <si>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</si>
  <si>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</si>
  <si>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</si>
  <si>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</si>
  <si>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</si>
  <si>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</si>
  <si>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</si>
  <si>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</si>
  <si>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</si>
  <si>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</si>
  <si>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</si>
  <si>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</si>
  <si>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</si>
  <si>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</si>
  <si>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</si>
  <si>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</si>
  <si>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</si>
  <si>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</si>
  <si>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</si>
  <si>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</si>
  <si>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</si>
  <si>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</si>
  <si>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</si>
  <si>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</si>
  <si>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</si>
  <si>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</si>
  <si>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</si>
  <si>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</si>
  <si>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</si>
  <si>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</si>
  <si>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</si>
  <si>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</si>
  <si>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</si>
  <si>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</si>
  <si>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</si>
  <si>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</si>
  <si>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</si>
  <si>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</si>
  <si>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</si>
  <si>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</si>
  <si>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</si>
  <si>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</si>
  <si>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</si>
  <si>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</si>
  <si>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</si>
  <si>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</si>
  <si>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</si>
  <si>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</si>
  <si>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</si>
  <si>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</si>
  <si>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</si>
  <si>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</si>
  <si>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</si>
  <si>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</si>
  <si>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</si>
  <si>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</si>
  <si>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</si>
  <si>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</si>
  <si>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</si>
  <si>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</si>
  <si>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</si>
  <si>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</si>
  <si>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</si>
  <si>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</si>
  <si>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</si>
  <si>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</si>
  <si>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</si>
  <si>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</si>
  <si>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</si>
  <si>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</si>
  <si>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</si>
  <si>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</si>
  <si>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</si>
  <si>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</si>
  <si>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</si>
  <si>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</si>
  <si>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</si>
  <si>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</si>
  <si>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</si>
  <si>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</si>
  <si>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</si>
  <si>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</si>
  <si>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</si>
  <si>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</si>
  <si>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</si>
  <si>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</si>
  <si>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</si>
  <si>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</si>
  <si>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</si>
  <si>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</si>
  <si>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</si>
  <si>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</si>
  <si>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</si>
  <si>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</si>
  <si>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</si>
  <si>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</si>
  <si>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</si>
  <si>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</si>
  <si>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</si>
  <si>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</si>
  <si>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</si>
  <si>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</si>
  <si>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</si>
  <si>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</si>
  <si>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</si>
  <si>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</si>
  <si>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</si>
  <si>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</si>
  <si>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</si>
  <si>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</si>
  <si>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</si>
  <si>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</si>
  <si>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</si>
  <si>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</si>
  <si>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</si>
  <si>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</si>
  <si>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</si>
  <si>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</si>
  <si>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</si>
  <si>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</si>
  <si>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</si>
  <si>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</si>
  <si>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</si>
  <si>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</si>
  <si>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</si>
  <si>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</si>
  <si>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</si>
  <si>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</si>
  <si>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</si>
  <si>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</si>
  <si>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</si>
  <si>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</si>
  <si>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</si>
  <si>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</si>
  <si>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</si>
  <si>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</si>
  <si>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</si>
  <si>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</si>
  <si>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</si>
  <si>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</si>
  <si>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</si>
  <si>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</si>
  <si>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</si>
  <si>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</si>
  <si>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</si>
  <si>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</si>
  <si>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</si>
  <si>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</si>
  <si>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</si>
  <si>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</si>
  <si>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</si>
  <si>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</si>
  <si>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</si>
  <si>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</si>
  <si>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</si>
  <si>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</si>
  <si>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</si>
  <si>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</si>
  <si>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</si>
  <si>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</si>
  <si>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</si>
  <si>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</si>
  <si>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</si>
  <si>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</si>
  <si>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</si>
  <si>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</si>
  <si>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</si>
  <si>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</si>
  <si>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</si>
  <si>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</si>
  <si>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</si>
  <si>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</si>
  <si>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</si>
  <si>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</si>
  <si>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</si>
  <si>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</si>
  <si>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</si>
  <si>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</si>
  <si>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</si>
  <si>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</si>
  <si>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</si>
  <si>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</si>
  <si>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</si>
  <si>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</si>
  <si>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</si>
  <si>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</si>
  <si>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</si>
  <si>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</si>
  <si>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</si>
  <si>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</si>
  <si>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</si>
  <si>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</si>
  <si>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</si>
  <si>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</si>
  <si>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</si>
  <si>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</si>
  <si>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</si>
  <si>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</si>
  <si>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</si>
  <si>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</si>
  <si>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</si>
  <si>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</si>
  <si>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</si>
  <si>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</si>
  <si>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</si>
  <si>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</si>
  <si>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</si>
  <si>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</si>
  <si>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</si>
  <si>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</si>
  <si>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</si>
  <si>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</si>
  <si>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</si>
  <si>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</si>
  <si>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</si>
  <si>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</si>
  <si>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</si>
  <si>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</si>
  <si>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</si>
  <si>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</si>
  <si>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</si>
  <si>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</si>
  <si>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</si>
  <si>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</si>
  <si>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</si>
  <si>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</si>
  <si>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</si>
  <si>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</si>
  <si>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</si>
  <si>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</si>
  <si>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</si>
  <si>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</si>
  <si>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</si>
  <si>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</si>
  <si>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</si>
  <si>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</si>
  <si>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</si>
  <si>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</si>
  <si>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</si>
  <si>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</si>
  <si>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</si>
  <si>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</si>
  <si>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</si>
  <si>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</si>
  <si>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</si>
  <si>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</si>
  <si>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</si>
  <si>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</si>
  <si>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</si>
  <si>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</si>
  <si>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</si>
  <si>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</si>
  <si>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</si>
  <si>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</si>
  <si>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</si>
  <si>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</si>
  <si>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</si>
  <si>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</si>
  <si>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</si>
  <si>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</si>
  <si>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</si>
  <si>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</si>
  <si>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</si>
  <si>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</si>
  <si>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</si>
  <si>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</si>
  <si>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</si>
  <si>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</si>
  <si>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</si>
  <si>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</si>
  <si>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</si>
  <si>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</si>
  <si>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</si>
  <si>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</si>
  <si>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</si>
  <si>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</si>
  <si>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</si>
  <si>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</si>
  <si>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</si>
  <si>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</si>
  <si>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</si>
  <si>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</si>
  <si>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</si>
  <si>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</si>
  <si>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</si>
  <si>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</si>
  <si>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</si>
  <si>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</si>
  <si>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</si>
  <si>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</si>
  <si>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</si>
  <si>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</si>
  <si>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</si>
  <si>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</si>
  <si>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</si>
  <si>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</si>
  <si>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</si>
  <si>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</si>
  <si>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</si>
  <si>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</si>
  <si>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</si>
  <si>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</si>
  <si>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</si>
  <si>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</si>
  <si>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</si>
  <si>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</si>
  <si>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</si>
  <si>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</si>
  <si>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</si>
  <si>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</si>
  <si>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</si>
  <si>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</si>
  <si>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</si>
  <si>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</si>
  <si>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</si>
  <si>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</si>
  <si>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</si>
  <si>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</si>
  <si>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</si>
  <si>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</si>
  <si>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</si>
  <si>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</si>
  <si>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</si>
  <si>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</si>
  <si>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</si>
  <si>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</si>
  <si>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</si>
  <si>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</si>
  <si>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</si>
  <si>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</si>
  <si>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</si>
  <si>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</si>
  <si>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</si>
  <si>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</si>
  <si>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</si>
  <si>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</si>
  <si>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</si>
  <si>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</si>
  <si>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</si>
  <si>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</si>
  <si>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</si>
  <si>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</si>
  <si>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</si>
  <si>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</si>
  <si>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</si>
  <si>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</si>
  <si>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</si>
  <si>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</si>
  <si>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</si>
  <si>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</si>
  <si>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</si>
  <si>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</si>
  <si>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</si>
  <si>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</si>
  <si>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</si>
  <si>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</si>
  <si>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</si>
  <si>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</si>
  <si>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</si>
  <si>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</si>
  <si>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</si>
  <si>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</si>
  <si>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</si>
  <si>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</si>
  <si>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</si>
  <si>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</si>
  <si>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</si>
  <si>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</si>
  <si>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</si>
  <si>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</si>
  <si>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</si>
  <si>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</si>
  <si>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</si>
  <si>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</si>
  <si>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</si>
  <si>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</si>
  <si>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</si>
  <si>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</si>
  <si>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</si>
  <si>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</si>
  <si>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</si>
  <si>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</si>
  <si>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</si>
  <si>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</si>
  <si>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</si>
  <si>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</si>
  <si>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</si>
  <si>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</si>
  <si>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</si>
  <si>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</si>
  <si>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</si>
  <si>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</si>
  <si>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</si>
  <si>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</si>
  <si>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</si>
  <si>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</si>
  <si>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</si>
  <si>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</si>
  <si>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</si>
  <si>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</si>
  <si>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</si>
  <si>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</si>
  <si>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</si>
  <si>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</si>
  <si>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</si>
  <si>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</si>
  <si>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</si>
  <si>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</si>
  <si>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</si>
  <si>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</si>
  <si>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</si>
  <si>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</si>
  <si>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</si>
  <si>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</si>
  <si>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</si>
  <si>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</si>
  <si>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</si>
  <si>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</si>
  <si>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</si>
  <si>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</si>
  <si>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</si>
  <si>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</si>
  <si>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</si>
  <si>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</si>
  <si>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</si>
  <si>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</si>
  <si>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</si>
  <si>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</si>
  <si>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</si>
  <si>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</si>
  <si>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</si>
  <si>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</si>
  <si>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</si>
  <si>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</si>
  <si>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</si>
  <si>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</si>
  <si>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</si>
  <si>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</si>
  <si>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</si>
  <si>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</si>
  <si>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</si>
  <si>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</si>
  <si>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</si>
  <si>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</si>
  <si>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</si>
  <si>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</si>
  <si>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</si>
  <si>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</si>
  <si>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</si>
  <si>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</si>
  <si>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</si>
  <si>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</si>
  <si>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</si>
  <si>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</si>
  <si>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</si>
  <si>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</si>
  <si>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</si>
  <si>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</si>
  <si>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</si>
  <si>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</si>
  <si>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</si>
  <si>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</si>
  <si>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</si>
  <si>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</si>
  <si>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</si>
  <si>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</si>
  <si>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</si>
  <si>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</si>
  <si>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</si>
  <si>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</si>
  <si>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</si>
  <si>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</si>
  <si>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</si>
  <si>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</si>
  <si>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</si>
  <si>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</si>
  <si>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</si>
  <si>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</si>
  <si>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</si>
  <si>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</si>
  <si>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</si>
  <si>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</si>
  <si>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</si>
  <si>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</si>
  <si>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</si>
  <si>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</si>
  <si>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</si>
  <si>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</si>
  <si>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</si>
  <si>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</si>
  <si>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</si>
  <si>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</si>
  <si>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</si>
  <si>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</si>
  <si>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</si>
  <si>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</si>
  <si>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</si>
  <si>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</si>
  <si>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</si>
  <si>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</si>
  <si>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</si>
  <si>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</si>
  <si>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</si>
  <si>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</si>
  <si>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</si>
  <si>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</si>
  <si>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</si>
  <si>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</si>
  <si>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</si>
  <si>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</si>
  <si>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</si>
  <si>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</si>
  <si>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</si>
  <si>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</si>
  <si>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</si>
  <si>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</si>
  <si>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</si>
  <si>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</si>
  <si>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</si>
  <si>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</si>
  <si>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</si>
  <si>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</si>
  <si>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</si>
  <si>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</si>
  <si>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</si>
  <si>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</si>
  <si>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</si>
  <si>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</si>
  <si>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</si>
  <si>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</si>
  <si>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</si>
  <si>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</si>
  <si>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</si>
  <si>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</si>
  <si>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</si>
  <si>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</si>
  <si>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</si>
  <si>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</si>
  <si>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</si>
  <si>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</si>
  <si>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</si>
  <si>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</si>
  <si>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</si>
  <si>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</si>
  <si>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</si>
  <si>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</si>
  <si>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</si>
  <si>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</si>
  <si>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</si>
  <si>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</si>
  <si>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</si>
  <si>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</si>
  <si>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</si>
  <si>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</si>
  <si>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</si>
  <si>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</si>
  <si>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</si>
  <si>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</si>
  <si>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</si>
  <si>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</si>
  <si>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</si>
  <si>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</si>
  <si>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</si>
  <si>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</si>
  <si>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</si>
  <si>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</si>
  <si>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</si>
  <si>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</si>
  <si>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</si>
  <si>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</si>
  <si>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</si>
  <si>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</si>
  <si>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</si>
  <si>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</si>
  <si>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</si>
  <si>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</si>
  <si>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</si>
  <si>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</si>
  <si>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</si>
  <si>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</si>
  <si>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</si>
  <si>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</si>
  <si>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</si>
  <si>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</si>
  <si>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</si>
  <si>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</si>
  <si>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</si>
  <si>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</si>
  <si>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</si>
  <si>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</si>
  <si>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</si>
  <si>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</si>
  <si>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</si>
  <si>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</si>
  <si>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</si>
  <si>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</si>
  <si>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</si>
  <si>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</si>
  <si>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</si>
  <si>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</si>
  <si>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</si>
  <si>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</si>
  <si>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</si>
  <si>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</si>
  <si>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</si>
  <si>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</si>
  <si>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</si>
  <si>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</si>
  <si>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</si>
  <si>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</si>
  <si>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</si>
  <si>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</si>
  <si>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</si>
  <si>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</si>
  <si>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</si>
  <si>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</si>
  <si>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</si>
  <si>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</si>
  <si>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</si>
  <si>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</si>
  <si>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</si>
  <si>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</si>
  <si>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</si>
  <si>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</si>
  <si>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</si>
  <si>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</si>
  <si>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</si>
  <si>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</si>
  <si>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</si>
  <si>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</si>
  <si>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</si>
  <si>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</si>
  <si>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</si>
  <si>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</si>
  <si>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</si>
  <si>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</si>
  <si>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</si>
  <si>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</si>
  <si>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</si>
  <si>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</si>
  <si>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</si>
  <si>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</si>
  <si>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</si>
  <si>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</si>
  <si>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</si>
  <si>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</si>
  <si>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</si>
  <si>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</si>
  <si>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</si>
  <si>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</si>
  <si>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</si>
  <si>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</si>
  <si>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</si>
  <si>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</si>
  <si>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</si>
  <si>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</si>
  <si>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</si>
  <si>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</si>
  <si>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</si>
  <si>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</si>
  <si>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</si>
  <si>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</si>
  <si>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</si>
  <si>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</si>
  <si>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</si>
  <si>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</si>
  <si>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</si>
  <si>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</si>
  <si>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</si>
  <si>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</si>
  <si>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</si>
  <si>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</si>
  <si>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</si>
  <si>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</si>
  <si>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</si>
  <si>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</si>
  <si>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</si>
  <si>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</si>
  <si>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</si>
  <si>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</si>
  <si>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</si>
  <si>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</si>
  <si>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</si>
  <si>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</si>
  <si>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</si>
  <si>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</si>
  <si>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</si>
  <si>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</si>
  <si>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</si>
  <si>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</si>
  <si>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</si>
  <si>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</si>
  <si>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</si>
  <si>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</si>
  <si>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</si>
  <si>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</si>
  <si>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</si>
  <si>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</si>
  <si>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</si>
  <si>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</si>
  <si>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</si>
  <si>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</si>
  <si>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</si>
  <si>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</si>
  <si>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</si>
  <si>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</si>
  <si>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</si>
  <si>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</si>
  <si>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</si>
  <si>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</si>
  <si>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</si>
  <si>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</si>
  <si>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</si>
  <si>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</si>
  <si>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</si>
  <si>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</si>
  <si>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</si>
  <si>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</si>
  <si>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</si>
  <si>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</si>
  <si>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</si>
  <si>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</si>
  <si>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</si>
  <si>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</si>
  <si>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</si>
  <si>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</si>
  <si>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</si>
  <si>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</si>
  <si>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</si>
  <si>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</si>
  <si>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</si>
  <si>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</si>
  <si>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</si>
  <si>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</si>
  <si>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</si>
  <si>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</si>
  <si>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</si>
  <si>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</si>
  <si>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</si>
  <si>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</si>
  <si>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</si>
  <si>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</si>
  <si>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</si>
  <si>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</si>
  <si>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</si>
  <si>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</si>
  <si>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</si>
  <si>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</si>
  <si>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</si>
  <si>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</si>
  <si>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</si>
  <si>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</si>
  <si>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</si>
  <si>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</si>
  <si>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</si>
  <si>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</si>
  <si>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</si>
  <si>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</si>
  <si>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</si>
  <si>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</si>
  <si>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</si>
  <si>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</si>
  <si>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</si>
  <si>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</si>
  <si>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</si>
  <si>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</si>
  <si>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</si>
  <si>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</si>
  <si>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</si>
  <si>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</si>
  <si>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</si>
  <si>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</si>
  <si>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</si>
  <si>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</si>
  <si>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</si>
  <si>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</si>
  <si>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</si>
  <si>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</si>
  <si>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</si>
  <si>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</si>
  <si>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</si>
  <si>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</si>
  <si>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</si>
  <si>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</si>
  <si>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</si>
  <si>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</si>
  <si>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</si>
  <si>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</si>
  <si>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</si>
  <si>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</si>
  <si>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</si>
  <si>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</si>
  <si>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</si>
  <si>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</si>
  <si>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</si>
  <si>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</si>
  <si>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</si>
  <si>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</si>
  <si>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</si>
  <si>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</si>
  <si>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</si>
  <si>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</si>
  <si>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</si>
  <si>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</si>
  <si>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</si>
  <si>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</si>
  <si>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</si>
  <si>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</si>
  <si>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</si>
  <si>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</si>
  <si>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</si>
  <si>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</si>
  <si>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</si>
  <si>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</si>
  <si>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</si>
  <si>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</si>
  <si>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</si>
  <si>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</si>
  <si>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</si>
  <si>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</si>
  <si>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</si>
  <si>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</si>
  <si>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</si>
  <si>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</si>
  <si>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</si>
  <si>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</si>
  <si>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</si>
  <si>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</si>
  <si>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</si>
  <si>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</si>
  <si>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</si>
  <si>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</si>
  <si>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</si>
  <si>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</si>
  <si>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</si>
  <si>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</si>
  <si>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</si>
  <si>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</si>
  <si>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</si>
  <si>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</si>
  <si>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</si>
  <si>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</si>
  <si>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</si>
  <si>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</si>
  <si>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</si>
  <si>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</si>
  <si>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</si>
  <si>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</si>
  <si>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</si>
  <si>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</si>
  <si>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</si>
  <si>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</si>
  <si>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</si>
  <si>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</si>
  <si>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</si>
  <si>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</si>
  <si>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</si>
  <si>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</si>
  <si>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</si>
  <si>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</si>
  <si>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</si>
  <si>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</si>
  <si>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</si>
  <si>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</si>
  <si>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</si>
  <si>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</si>
  <si>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</si>
  <si>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</si>
  <si>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</si>
  <si>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</si>
  <si>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</si>
  <si>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</si>
  <si>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</si>
  <si>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</si>
  <si>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</si>
  <si>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</si>
  <si>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</si>
  <si>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</si>
  <si>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</si>
  <si>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</si>
  <si>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</si>
  <si>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</si>
  <si>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</si>
  <si>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</si>
  <si>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</si>
  <si>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</si>
  <si>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</si>
  <si>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</si>
  <si>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</si>
  <si>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</si>
  <si>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</si>
  <si>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</si>
  <si>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</si>
  <si>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</si>
  <si>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</si>
  <si>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</si>
  <si>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</si>
  <si>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</si>
  <si>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</si>
  <si>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</si>
  <si>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</si>
  <si>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</si>
  <si>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</si>
  <si>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</si>
  <si>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</si>
  <si>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</si>
  <si>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</si>
  <si>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</si>
  <si>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</si>
  <si>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</si>
  <si>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</si>
  <si>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</si>
  <si>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</si>
  <si>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</si>
  <si>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</si>
  <si>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</si>
  <si>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</si>
  <si>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</si>
  <si>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</si>
  <si>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</si>
  <si>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</si>
  <si>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</si>
  <si>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</si>
  <si>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</si>
  <si>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</si>
  <si>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</si>
  <si>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</si>
  <si>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</si>
  <si>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</si>
  <si>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</si>
  <si>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</si>
  <si>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</si>
  <si>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</si>
  <si>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</si>
  <si>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</si>
  <si>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</si>
  <si>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</si>
  <si>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</si>
  <si>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</si>
  <si>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</si>
  <si>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</si>
  <si>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</si>
  <si>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</si>
  <si>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</si>
  <si>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</si>
  <si>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</si>
  <si>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</si>
  <si>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</si>
  <si>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</si>
  <si>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</si>
  <si>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</si>
  <si>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</si>
  <si>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</si>
  <si>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</si>
  <si>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</si>
  <si>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</si>
  <si>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</si>
  <si>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</si>
  <si>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</si>
  <si>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</si>
  <si>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</si>
  <si>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</si>
  <si>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</si>
  <si>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</si>
  <si>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</si>
  <si>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</si>
  <si>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</si>
  <si>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</si>
  <si>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</si>
  <si>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</si>
  <si>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</si>
  <si>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</si>
  <si>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</si>
  <si>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</si>
  <si>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</si>
  <si>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</si>
  <si>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</si>
  <si>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</si>
  <si>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</si>
  <si>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</si>
  <si>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</si>
  <si>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</si>
  <si>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</si>
  <si>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</si>
  <si>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</si>
  <si>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</si>
  <si>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</si>
  <si>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</si>
  <si>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</si>
  <si>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</si>
  <si>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</si>
  <si>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</si>
  <si>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</si>
  <si>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</si>
  <si>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</si>
  <si>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</si>
  <si>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</si>
  <si>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</si>
  <si>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</si>
  <si>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</si>
  <si>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</si>
  <si>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</si>
  <si>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</si>
  <si>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</si>
  <si>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</si>
  <si>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</si>
  <si>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</si>
  <si>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</si>
  <si>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</si>
  <si>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</si>
  <si>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</si>
  <si>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</si>
  <si>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</si>
  <si>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</si>
  <si>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</si>
  <si>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</si>
  <si>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</si>
  <si>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</si>
  <si>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</si>
  <si>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</si>
  <si>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</si>
  <si>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</si>
  <si>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</si>
  <si>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</si>
  <si>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</si>
  <si>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</si>
  <si>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</si>
  <si>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</si>
  <si>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</si>
  <si>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</si>
  <si>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</si>
  <si>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</si>
  <si>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</si>
  <si>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</si>
  <si>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</si>
  <si>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</si>
  <si>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</si>
  <si>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</si>
  <si>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</si>
  <si>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</si>
  <si>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</si>
  <si>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</si>
  <si>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</si>
  <si>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</si>
  <si>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</si>
  <si>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</si>
  <si>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</si>
  <si>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</si>
  <si>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</si>
  <si>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</si>
  <si>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</si>
  <si>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</si>
  <si>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</si>
  <si>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</si>
  <si>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</si>
  <si>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</si>
  <si>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</si>
  <si>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</si>
  <si>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</si>
  <si>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</si>
  <si>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</si>
  <si>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</si>
  <si>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</si>
  <si>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</si>
  <si>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</si>
  <si>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</si>
  <si>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</si>
  <si>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</si>
  <si>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</si>
  <si>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</si>
  <si>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</si>
  <si>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</si>
  <si>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</si>
  <si>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</si>
  <si>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</si>
  <si>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</si>
  <si>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</si>
  <si>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</si>
  <si>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</si>
  <si>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</si>
  <si>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</si>
  <si>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</si>
  <si>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</si>
  <si>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</si>
  <si>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</si>
  <si>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</si>
  <si>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</si>
  <si>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</si>
  <si>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</si>
  <si>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</si>
  <si>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</si>
  <si>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</si>
  <si>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</si>
  <si>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</si>
  <si>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</si>
  <si>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</si>
  <si>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</si>
  <si>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</si>
  <si>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</si>
  <si>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</si>
  <si>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</si>
  <si>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</si>
  <si>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</si>
  <si>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</si>
  <si>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</si>
  <si>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</si>
  <si>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</si>
  <si>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</si>
  <si>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</si>
  <si>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</si>
  <si>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</si>
  <si>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</si>
  <si>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</si>
  <si>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</si>
  <si>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</si>
  <si>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</si>
  <si>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</si>
  <si>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</si>
  <si>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</si>
  <si>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</si>
  <si>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</si>
  <si>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</si>
  <si>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</si>
  <si>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</si>
  <si>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</si>
  <si>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</si>
  <si>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</si>
  <si>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</si>
  <si>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</si>
  <si>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</si>
  <si>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</si>
  <si>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</si>
  <si>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</si>
  <si>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</si>
  <si>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</si>
  <si>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</si>
  <si>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</si>
  <si>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</si>
  <si>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</si>
  <si>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</si>
  <si>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</si>
  <si>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</si>
  <si>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</si>
  <si>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</si>
  <si>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</si>
  <si>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</si>
  <si>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</si>
  <si>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</si>
  <si>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</si>
  <si>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</si>
  <si>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</si>
  <si>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</si>
  <si>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</si>
  <si>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</si>
  <si>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</si>
  <si>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</si>
  <si>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</si>
  <si>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</si>
  <si>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</si>
  <si>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</si>
  <si>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</si>
  <si>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</si>
  <si>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</si>
  <si>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</si>
  <si>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</si>
  <si>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</si>
  <si>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</si>
  <si>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</si>
  <si>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</si>
  <si>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</si>
  <si>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</si>
  <si>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</si>
  <si>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</si>
  <si>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</si>
  <si>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</si>
  <si>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</si>
  <si>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</si>
  <si>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</si>
  <si>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</si>
  <si>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</si>
  <si>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</si>
  <si>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</si>
  <si>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</si>
  <si>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</si>
  <si>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</si>
  <si>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</si>
  <si>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</si>
  <si>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</si>
  <si>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</si>
  <si>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</si>
  <si>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</si>
  <si>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</si>
  <si>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</si>
  <si>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</si>
  <si>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</si>
  <si>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</si>
  <si>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</si>
  <si>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</si>
  <si>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</si>
  <si>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</si>
  <si>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</si>
  <si>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</si>
  <si>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</si>
  <si>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</si>
  <si>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</si>
  <si>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</si>
  <si>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</si>
  <si>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</si>
  <si>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</si>
  <si>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</si>
  <si>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</si>
  <si>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</si>
  <si>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</si>
  <si>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</si>
  <si>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</si>
  <si>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</si>
  <si>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</si>
  <si>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</si>
  <si>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</si>
  <si>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</si>
  <si>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</si>
  <si>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</si>
  <si>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</si>
  <si>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</si>
  <si>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</si>
  <si>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</si>
  <si>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</si>
  <si>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</si>
  <si>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</si>
  <si>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</si>
  <si>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</si>
  <si>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</si>
  <si>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</si>
  <si>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</si>
  <si>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</si>
  <si>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</si>
  <si>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</si>
  <si>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</si>
  <si>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</si>
  <si>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</si>
  <si>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</si>
  <si>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</si>
  <si>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</si>
  <si>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</si>
  <si>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</si>
  <si>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</si>
  <si>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</si>
  <si>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</si>
  <si>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</si>
  <si>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</si>
  <si>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</si>
  <si>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</si>
  <si>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</si>
  <si>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</si>
  <si>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</si>
  <si>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</si>
  <si>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</si>
  <si>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</si>
  <si>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</si>
  <si>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</si>
  <si>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</si>
  <si>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</si>
  <si>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</si>
  <si>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</si>
  <si>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</si>
  <si>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</si>
  <si>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</si>
  <si>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</si>
  <si>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</si>
  <si>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</si>
  <si>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</si>
  <si>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</si>
  <si>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</si>
  <si>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</si>
  <si>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</si>
  <si>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</si>
  <si>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</si>
  <si>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</si>
  <si>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</si>
  <si>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</si>
  <si>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</si>
  <si>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</si>
  <si>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</si>
  <si>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</si>
  <si>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</si>
  <si>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</si>
  <si>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</si>
  <si>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</si>
  <si>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</si>
  <si>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</si>
  <si>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</si>
  <si>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</si>
  <si>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</si>
  <si>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</si>
  <si>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</si>
  <si>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</si>
  <si>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</si>
  <si>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</si>
  <si>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</si>
  <si>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</si>
  <si>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</si>
  <si>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</si>
  <si>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</si>
  <si>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</si>
  <si>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</si>
  <si>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</si>
  <si>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</si>
  <si>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</si>
  <si>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</si>
  <si>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</si>
  <si>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</si>
  <si>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</si>
  <si>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</si>
  <si>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</si>
  <si>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</si>
  <si>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</si>
  <si>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</si>
  <si>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</si>
  <si>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</si>
  <si>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</si>
  <si>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</si>
  <si>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</si>
  <si>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</si>
  <si>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</si>
  <si>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</si>
  <si>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</si>
  <si>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</si>
  <si>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</si>
  <si>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</si>
  <si>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</si>
  <si>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</si>
  <si>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</si>
  <si>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</si>
  <si>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</si>
  <si>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</si>
  <si>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</si>
  <si>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</si>
  <si>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</si>
  <si>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</si>
  <si>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</si>
  <si>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</si>
  <si>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</si>
  <si>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</si>
  <si>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</si>
  <si>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</si>
  <si>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</si>
  <si>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</si>
  <si>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</si>
  <si>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</si>
  <si>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</si>
  <si>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</si>
  <si>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</si>
  <si>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</si>
  <si>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</si>
  <si>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</si>
  <si>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</si>
  <si>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</si>
  <si>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</si>
  <si>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</si>
  <si>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</si>
  <si>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</si>
  <si>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</si>
  <si>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</si>
  <si>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</si>
  <si>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</si>
  <si>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</si>
  <si>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</si>
  <si>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</si>
  <si>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</si>
  <si>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</si>
  <si>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</si>
  <si>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</si>
  <si>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</si>
  <si>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</si>
  <si>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</si>
  <si>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</si>
  <si>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</si>
  <si>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</si>
  <si>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</si>
  <si>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</si>
  <si>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</si>
  <si>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</si>
  <si>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</si>
  <si>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</si>
  <si>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</si>
  <si>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</si>
  <si>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</si>
  <si>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</si>
  <si>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</si>
  <si>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</si>
  <si>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</si>
  <si>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</si>
  <si>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</si>
  <si>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</si>
  <si>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</si>
  <si>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</si>
  <si>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</si>
  <si>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</si>
  <si>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</si>
  <si>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</si>
  <si>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</si>
  <si>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</si>
  <si>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</si>
  <si>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</si>
  <si>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</si>
  <si>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</si>
  <si>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</si>
  <si>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</si>
  <si>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</si>
  <si>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</si>
  <si>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</si>
  <si>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</si>
  <si>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</si>
  <si>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</si>
  <si>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</si>
  <si>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</si>
  <si>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</si>
  <si>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</si>
  <si>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</si>
  <si>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</si>
  <si>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</si>
  <si>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</si>
  <si>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</si>
  <si>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</si>
  <si>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</si>
  <si>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</si>
  <si>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</si>
  <si>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</si>
  <si>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</si>
  <si>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</si>
  <si>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</si>
  <si>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</si>
  <si>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</si>
  <si>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</si>
  <si>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</si>
  <si>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</si>
  <si>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</si>
  <si>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</si>
  <si>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</si>
  <si>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</si>
  <si>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</si>
  <si>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</si>
  <si>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</si>
  <si>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</si>
  <si>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</si>
  <si>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</si>
  <si>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</si>
  <si>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</si>
  <si>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</si>
  <si>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</si>
  <si>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</si>
  <si>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</si>
  <si>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</si>
  <si>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</si>
  <si>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</si>
  <si>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</si>
  <si>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</si>
  <si>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</si>
  <si>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</si>
  <si>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</si>
  <si>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</si>
  <si>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</si>
  <si>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</si>
  <si>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</si>
  <si>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</si>
  <si>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</si>
  <si>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</si>
  <si>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</si>
  <si>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</si>
  <si>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</si>
  <si>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</si>
  <si>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</si>
  <si>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</si>
  <si>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</si>
  <si>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</si>
  <si>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</si>
  <si>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</si>
  <si>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</si>
  <si>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</si>
  <si>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</si>
  <si>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</si>
  <si>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</si>
  <si>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</si>
  <si>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</si>
  <si>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</si>
  <si>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</si>
  <si>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</si>
  <si>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</si>
  <si>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</si>
  <si>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</si>
  <si>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</si>
  <si>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</si>
  <si>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</si>
  <si>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</si>
  <si>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</si>
  <si>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</si>
  <si>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</si>
  <si>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</si>
  <si>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</si>
  <si>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</si>
  <si>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</si>
  <si>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</si>
  <si>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</si>
  <si>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</si>
  <si>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</si>
  <si>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</si>
  <si>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</si>
  <si>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</si>
  <si>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</si>
  <si>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</si>
  <si>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</si>
  <si>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</si>
  <si>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</si>
  <si>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</si>
  <si>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</si>
  <si>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</si>
  <si>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</si>
  <si>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</si>
  <si>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</si>
  <si>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</si>
  <si>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</si>
  <si>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</si>
  <si>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</si>
  <si>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</si>
  <si>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</si>
  <si>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</si>
  <si>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</si>
  <si>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</si>
  <si>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</si>
  <si>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</si>
  <si>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</si>
  <si>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</si>
  <si>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</si>
  <si>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</si>
  <si>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</si>
  <si>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</si>
  <si>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</si>
  <si>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</si>
  <si>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</si>
  <si>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</si>
  <si>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</si>
  <si>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</si>
  <si>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</si>
  <si>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</si>
  <si>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</si>
  <si>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</si>
  <si>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</si>
  <si>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</si>
  <si>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</si>
  <si>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</si>
  <si>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</si>
  <si>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</si>
  <si>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</si>
  <si>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</si>
  <si>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</si>
  <si>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</si>
  <si>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</si>
  <si>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</si>
  <si>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</si>
  <si>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</si>
  <si>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</si>
  <si>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</si>
  <si>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</si>
  <si>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</si>
  <si>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</si>
  <si>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</si>
  <si>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</si>
  <si>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</si>
  <si>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</si>
  <si>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</si>
  <si>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</si>
  <si>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</si>
  <si>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</si>
  <si>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</si>
  <si>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</si>
  <si>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</si>
  <si>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</si>
  <si>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</si>
  <si>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</si>
  <si>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</si>
  <si>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</si>
  <si>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</si>
  <si>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</si>
  <si>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</si>
  <si>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</si>
  <si>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</si>
  <si>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</si>
  <si>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</si>
  <si>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</si>
  <si>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</si>
  <si>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</si>
  <si>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</si>
  <si>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</si>
  <si>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</si>
  <si>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</si>
  <si>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</si>
  <si>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</si>
  <si>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</si>
  <si>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</si>
  <si>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</si>
  <si>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</si>
  <si>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</si>
  <si>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</si>
  <si>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</si>
  <si>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</si>
  <si>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</si>
  <si>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</si>
  <si>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</si>
  <si>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</si>
  <si>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</si>
  <si>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</si>
  <si>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</si>
  <si>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</si>
  <si>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</si>
  <si>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</si>
  <si>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</si>
  <si>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</si>
  <si>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</si>
  <si>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</si>
  <si>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</si>
  <si>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</si>
  <si>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</si>
  <si>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</si>
  <si>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</si>
  <si>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</si>
  <si>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</si>
  <si>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</si>
  <si>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</si>
  <si>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</si>
  <si>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</si>
  <si>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</si>
  <si>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</si>
  <si>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</si>
  <si>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</si>
  <si>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</si>
  <si>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</si>
  <si>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</si>
  <si>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</si>
  <si>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</si>
  <si>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</si>
  <si>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</si>
  <si>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</si>
  <si>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</si>
  <si>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</si>
  <si>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</si>
  <si>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</si>
  <si>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</si>
  <si>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</si>
  <si>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</si>
  <si>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</si>
  <si>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</si>
  <si>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</si>
  <si>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</si>
  <si>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</si>
  <si>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</si>
  <si>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</si>
  <si>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</si>
  <si>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</si>
  <si>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</si>
  <si>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</si>
  <si>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</si>
  <si>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</si>
  <si>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</si>
  <si>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</si>
  <si>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</si>
  <si>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</si>
  <si>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</si>
  <si>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</si>
  <si>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</si>
  <si>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</si>
  <si>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</si>
  <si>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</si>
  <si>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</si>
  <si>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</si>
  <si>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</si>
  <si>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</si>
  <si>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</si>
  <si>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</si>
  <si>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</si>
  <si>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</si>
  <si>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</si>
  <si>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</si>
  <si>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</si>
  <si>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</si>
  <si>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</si>
  <si>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</si>
  <si>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</si>
  <si>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</si>
  <si>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</si>
  <si>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</si>
  <si>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</si>
  <si>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</si>
  <si>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</si>
  <si>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</si>
  <si>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</si>
  <si>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</si>
  <si>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</si>
  <si>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</si>
  <si>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</si>
  <si>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</si>
  <si>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</si>
  <si>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</si>
  <si>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</si>
  <si>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</si>
  <si>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</si>
  <si>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</si>
  <si>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</si>
  <si>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</si>
  <si>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</si>
  <si>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</si>
  <si>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</si>
  <si>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</si>
  <si>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</si>
  <si>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</si>
  <si>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</si>
  <si>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</si>
  <si>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</si>
  <si>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</si>
  <si>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</si>
  <si>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</si>
  <si>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</si>
  <si>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</si>
  <si>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</si>
  <si>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</si>
  <si>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</si>
  <si>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</si>
  <si>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</si>
  <si>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</si>
  <si>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</si>
  <si>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</si>
  <si>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</si>
  <si>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</si>
  <si>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</si>
  <si>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</si>
  <si>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</si>
  <si>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</si>
  <si>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</si>
  <si>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</si>
  <si>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</si>
  <si>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</si>
  <si>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</si>
  <si>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</si>
  <si>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</si>
  <si>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</si>
  <si>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</si>
  <si>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</si>
  <si>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</si>
  <si>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</si>
  <si>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</si>
  <si>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</si>
  <si>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</si>
  <si>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</si>
  <si>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</si>
  <si>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</si>
  <si>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</si>
  <si>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</si>
  <si>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</si>
  <si>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</si>
  <si>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</si>
  <si>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</si>
  <si>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</si>
  <si>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</si>
  <si>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</si>
  <si>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</si>
  <si>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</si>
  <si>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</si>
  <si>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</si>
  <si>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</si>
  <si>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</si>
  <si>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</si>
  <si>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</si>
  <si>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</si>
  <si>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</si>
  <si>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</si>
  <si>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</si>
  <si>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</si>
  <si>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</si>
  <si>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</si>
  <si>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</si>
  <si>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</si>
  <si>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</si>
  <si>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</si>
  <si>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</si>
  <si>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</si>
  <si>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</si>
  <si>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</si>
  <si>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</si>
  <si>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</si>
  <si>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</si>
  <si>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</si>
  <si>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</si>
  <si>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</si>
  <si>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</si>
  <si>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</si>
  <si>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</si>
  <si>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</si>
  <si>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</si>
  <si>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</si>
  <si>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</si>
  <si>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</si>
  <si>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</si>
  <si>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</si>
  <si>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</si>
  <si>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</si>
  <si>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</si>
  <si>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</si>
  <si>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</si>
  <si>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</si>
  <si>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</si>
  <si>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</si>
  <si>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</si>
  <si>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</si>
  <si>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</si>
  <si>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</si>
  <si>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</si>
  <si>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</si>
  <si>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</si>
  <si>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</si>
  <si>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</si>
  <si>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</si>
  <si>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</si>
  <si>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</si>
  <si>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</si>
  <si>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</si>
  <si>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</si>
  <si>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</si>
  <si>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</si>
  <si>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</si>
  <si>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</si>
  <si>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</si>
  <si>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</si>
  <si>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</si>
  <si>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</si>
  <si>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</si>
  <si>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</si>
  <si>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</si>
  <si>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</si>
  <si>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</si>
  <si>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</si>
  <si>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</si>
  <si>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</si>
  <si>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</si>
  <si>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</si>
  <si>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</si>
  <si>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</si>
  <si>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</si>
  <si>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</si>
  <si>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</si>
  <si>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</si>
  <si>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</si>
  <si>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</si>
  <si>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</si>
  <si>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</si>
  <si>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</si>
  <si>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</si>
  <si>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</si>
  <si>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</si>
  <si>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</si>
  <si>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</si>
  <si>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</si>
  <si>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</si>
  <si>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</si>
  <si>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</si>
  <si>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</si>
  <si>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</si>
  <si>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</si>
  <si>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</si>
  <si>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</si>
  <si>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</si>
  <si>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</si>
  <si>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</si>
  <si>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</si>
  <si>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</si>
  <si>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</si>
  <si>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</si>
  <si>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</si>
  <si>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</si>
  <si>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</si>
  <si>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</si>
  <si>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</si>
  <si>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</si>
  <si>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</si>
  <si>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</si>
  <si>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</si>
  <si>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</si>
  <si>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</si>
  <si>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</si>
  <si>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</si>
  <si>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</si>
  <si>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</si>
  <si>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</si>
  <si>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</si>
  <si>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</si>
  <si>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</si>
  <si>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</si>
  <si>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</si>
  <si>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</si>
  <si>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</si>
  <si>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</si>
  <si>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</si>
  <si>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</si>
  <si>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</si>
  <si>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</si>
  <si>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</si>
  <si>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</si>
  <si>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</si>
  <si>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</si>
  <si>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</si>
  <si>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</si>
  <si>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</si>
  <si>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</si>
  <si>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</si>
  <si>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</si>
  <si>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</si>
  <si>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</si>
  <si>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</si>
  <si>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</si>
  <si>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</si>
  <si>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</si>
  <si>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</si>
  <si>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</si>
  <si>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</si>
  <si>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</si>
  <si>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</si>
  <si>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</si>
  <si>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</si>
  <si>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</si>
  <si>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</si>
  <si>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</si>
  <si>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</si>
  <si>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</si>
  <si>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</si>
  <si>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</si>
  <si>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</si>
  <si>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</si>
  <si>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</si>
  <si>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</si>
  <si>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</si>
  <si>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</si>
  <si>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</si>
  <si>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</si>
  <si>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</si>
  <si>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</si>
  <si>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</si>
  <si>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</si>
  <si>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</si>
  <si>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</si>
  <si>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</si>
  <si>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</si>
  <si>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</si>
  <si>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</si>
  <si>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</si>
  <si>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</si>
  <si>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</si>
  <si>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</si>
  <si>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</si>
  <si>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</si>
  <si>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</si>
  <si>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</si>
  <si>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</si>
  <si>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</si>
  <si>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</si>
  <si>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</si>
  <si>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</si>
  <si>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</si>
  <si>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</si>
  <si>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</si>
  <si>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</si>
  <si>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</si>
  <si>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</si>
  <si>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</si>
  <si>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</si>
  <si>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</si>
  <si>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</si>
  <si>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</si>
  <si>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</si>
  <si>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</si>
  <si>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</si>
  <si>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</si>
  <si>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</si>
  <si>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</si>
  <si>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</si>
  <si>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</si>
  <si>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</si>
  <si>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</si>
  <si>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</si>
  <si>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</si>
  <si>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</si>
  <si>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</si>
  <si>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</si>
  <si>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</si>
  <si>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</si>
  <si>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</si>
  <si>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</si>
  <si>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</si>
  <si>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</si>
  <si>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</si>
  <si>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</si>
  <si>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</si>
  <si>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</si>
  <si>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</si>
  <si>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</si>
  <si>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</si>
  <si>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</si>
  <si>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</si>
  <si>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</si>
  <si>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</si>
  <si>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</si>
  <si>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</si>
  <si>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</si>
  <si>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</si>
  <si>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</si>
  <si>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</si>
  <si>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</si>
  <si>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</si>
  <si>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</si>
  <si>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</si>
  <si>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</si>
  <si>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</si>
  <si>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</si>
  <si>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</si>
  <si>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</si>
  <si>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</si>
  <si>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</si>
  <si>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</si>
  <si>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</si>
  <si>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</si>
  <si>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</si>
  <si>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</si>
  <si>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</si>
  <si>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</si>
  <si>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</si>
  <si>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</si>
  <si>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</si>
  <si>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</si>
  <si>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</si>
  <si>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</si>
  <si>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</si>
  <si>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</si>
  <si>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</si>
  <si>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</si>
  <si>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</si>
  <si>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</si>
  <si>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</si>
  <si>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</si>
  <si>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</si>
  <si>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</si>
  <si>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</si>
  <si>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</si>
  <si>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</si>
  <si>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</si>
  <si>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</si>
  <si>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</si>
  <si>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</si>
  <si>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</si>
  <si>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</si>
  <si>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</si>
  <si>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</si>
  <si>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</si>
  <si>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</si>
  <si>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</si>
  <si>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</si>
  <si>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</si>
  <si>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</si>
  <si>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</si>
  <si>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</si>
  <si>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</si>
  <si>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</si>
  <si>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</si>
  <si>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</si>
  <si>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</si>
  <si>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</si>
  <si>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</si>
  <si>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</si>
  <si>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</si>
  <si>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</si>
  <si>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</si>
  <si>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</si>
  <si>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</si>
  <si>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</si>
  <si>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</si>
  <si>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</si>
  <si>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</si>
  <si>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</si>
  <si>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</si>
  <si>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</si>
  <si>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</si>
  <si>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</si>
  <si>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</si>
  <si>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</si>
  <si>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</si>
  <si>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</si>
  <si>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</si>
  <si>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</si>
  <si>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</si>
  <si>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</si>
  <si>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</si>
  <si>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</si>
  <si>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</si>
  <si>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</si>
  <si>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</si>
  <si>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</si>
  <si>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</si>
  <si>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</si>
  <si>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</si>
  <si>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</si>
  <si>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</si>
  <si>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</si>
  <si>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</si>
  <si>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</si>
  <si>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</si>
  <si>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</si>
  <si>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</si>
  <si>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</si>
  <si>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</si>
  <si>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</si>
  <si>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</si>
  <si>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</si>
  <si>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</si>
  <si>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</si>
  <si>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</si>
  <si>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</si>
  <si>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</si>
  <si>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</si>
  <si>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</si>
  <si>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</si>
  <si>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</si>
  <si>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</si>
  <si>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</si>
  <si>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</si>
  <si>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</si>
  <si>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</si>
  <si>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</si>
  <si>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</si>
  <si>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</si>
  <si>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</si>
  <si>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</si>
  <si>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</si>
  <si>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</si>
  <si>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</si>
  <si>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</si>
  <si>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</si>
  <si>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</si>
  <si>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</si>
  <si>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</si>
  <si>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</si>
  <si>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</si>
  <si>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</si>
  <si>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</si>
  <si>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</si>
  <si>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</si>
  <si>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</si>
  <si>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</si>
  <si>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</si>
  <si>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</si>
  <si>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</si>
  <si>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</si>
  <si>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</si>
  <si>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</si>
  <si>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</si>
  <si>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</si>
  <si>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</si>
  <si>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</si>
  <si>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</si>
  <si>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</si>
  <si>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</si>
  <si>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</si>
  <si>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</si>
  <si>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</si>
  <si>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</si>
  <si>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</si>
  <si>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</si>
  <si>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</si>
  <si>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</si>
  <si>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</si>
  <si>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</si>
  <si>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</si>
  <si>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</si>
  <si>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</si>
  <si>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</si>
  <si>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</si>
  <si>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</si>
  <si>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</si>
  <si>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</si>
  <si>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</si>
  <si>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</si>
  <si>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</si>
  <si>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</si>
  <si>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</si>
  <si>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</si>
  <si>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</si>
  <si>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</si>
  <si>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</si>
  <si>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</si>
  <si>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</si>
  <si>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</si>
  <si>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</si>
  <si>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</si>
  <si>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</si>
  <si>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</si>
  <si>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</si>
  <si>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</si>
  <si>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</si>
  <si>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</si>
  <si>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</si>
  <si>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</si>
  <si>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</si>
  <si>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</si>
  <si>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</si>
  <si>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</si>
  <si>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</si>
  <si>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</si>
  <si>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</si>
  <si>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</si>
  <si>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</si>
  <si>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</si>
  <si>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</si>
  <si>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</si>
  <si>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</si>
  <si>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</si>
  <si>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</si>
  <si>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</si>
  <si>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</si>
  <si>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</si>
  <si>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</si>
  <si>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</si>
  <si>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</si>
  <si>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</si>
  <si>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</si>
  <si>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</si>
  <si>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</si>
  <si>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</si>
  <si>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</si>
  <si>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</si>
  <si>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</si>
  <si>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</si>
  <si>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</si>
  <si>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</si>
  <si>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</si>
  <si>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</si>
  <si>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</si>
  <si>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</si>
  <si>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</si>
  <si>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</si>
  <si>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</si>
  <si>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</si>
  <si>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</si>
  <si>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</si>
  <si>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</si>
  <si>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</si>
  <si>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</si>
  <si>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</si>
  <si>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</si>
  <si>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</si>
  <si>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</si>
  <si>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</si>
  <si>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</si>
  <si>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</si>
  <si>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</si>
  <si>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</si>
  <si>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</si>
  <si>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</si>
  <si>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</si>
  <si>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</si>
  <si>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</si>
  <si>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</si>
  <si>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</si>
  <si>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</si>
  <si>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</si>
  <si>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</si>
  <si>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</si>
  <si>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</si>
  <si>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</si>
  <si>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</si>
  <si>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</si>
  <si>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</si>
  <si>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</si>
  <si>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</si>
  <si>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</si>
  <si>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</si>
  <si>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</si>
  <si>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</si>
  <si>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</si>
  <si>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</si>
  <si>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</si>
  <si>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</si>
  <si>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</si>
  <si>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</si>
  <si>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</si>
  <si>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</si>
  <si>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</si>
  <si>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</si>
  <si>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</si>
  <si>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</si>
  <si>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</si>
  <si>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</si>
  <si>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</si>
  <si>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</si>
  <si>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</si>
  <si>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</si>
  <si>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</si>
  <si>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</si>
  <si>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</si>
  <si>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</si>
  <si>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</si>
  <si>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</si>
  <si>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</si>
  <si>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</si>
  <si>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</si>
  <si>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</si>
  <si>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</si>
  <si>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</si>
  <si>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</si>
  <si>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</si>
  <si>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</si>
  <si>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</si>
  <si>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</si>
  <si>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</si>
  <si>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</si>
  <si>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</si>
  <si>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</si>
  <si>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</si>
  <si>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</si>
  <si>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</si>
  <si>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</si>
  <si>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</si>
  <si>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</si>
  <si>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</si>
  <si>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</si>
  <si>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</si>
  <si>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</si>
  <si>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</si>
  <si>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</si>
  <si>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</si>
  <si>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</si>
  <si>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</si>
  <si>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</si>
  <si>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</si>
  <si>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</si>
  <si>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</si>
  <si>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</si>
  <si>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</si>
  <si>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</si>
  <si>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</si>
  <si>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</si>
  <si>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</si>
  <si>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</si>
  <si>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</si>
  <si>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</si>
  <si>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</si>
  <si>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</si>
  <si>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</si>
  <si>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</si>
  <si>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</si>
  <si>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</si>
  <si>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</si>
  <si>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</si>
  <si>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</si>
  <si>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</si>
  <si>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</si>
  <si>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</si>
  <si>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</si>
  <si>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</si>
  <si>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</si>
  <si>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</si>
  <si>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</si>
  <si>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</si>
  <si>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</si>
  <si>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</si>
  <si>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</si>
  <si>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</si>
  <si>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</si>
  <si>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</si>
  <si>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</si>
  <si>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</si>
  <si>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</si>
  <si>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</si>
  <si>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</si>
  <si>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</si>
  <si>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</si>
  <si>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</si>
  <si>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</si>
  <si>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</si>
  <si>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</si>
  <si>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</si>
  <si>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</si>
  <si>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</si>
  <si>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</si>
  <si>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</si>
  <si>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</si>
  <si>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</si>
  <si>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</si>
  <si>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</si>
  <si>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</si>
  <si>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</si>
  <si>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</si>
  <si>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</si>
  <si>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</si>
  <si>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</si>
  <si>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</si>
  <si>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</si>
  <si>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</si>
  <si>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</si>
  <si>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</si>
  <si>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</si>
  <si>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</si>
  <si>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</si>
  <si>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</si>
  <si>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</si>
  <si>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</si>
  <si>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</si>
  <si>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</si>
  <si>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</si>
  <si>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</si>
  <si>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</si>
  <si>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</si>
  <si>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</si>
  <si>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</si>
  <si>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</si>
  <si>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</si>
  <si>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</si>
  <si>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</si>
  <si>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</si>
  <si>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</si>
  <si>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</si>
  <si>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</si>
  <si>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</si>
  <si>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</si>
  <si>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</si>
  <si>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</si>
  <si>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</si>
  <si>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</si>
  <si>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</si>
  <si>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</si>
  <si>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</si>
  <si>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</si>
  <si>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</si>
  <si>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</si>
  <si>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</si>
  <si>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</si>
  <si>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</si>
  <si>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</si>
  <si>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</si>
  <si>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</si>
  <si>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</si>
  <si>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</si>
  <si>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</si>
  <si>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</si>
  <si>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</si>
  <si>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</si>
  <si>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</si>
  <si>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</si>
  <si>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</si>
  <si>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</si>
  <si>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</si>
  <si>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</si>
  <si>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</si>
  <si>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</si>
  <si>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</si>
  <si>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</si>
  <si>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</si>
  <si>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</si>
  <si>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</si>
  <si>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</si>
  <si>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</si>
  <si>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</si>
  <si>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</si>
  <si>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</si>
  <si>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</si>
  <si>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</si>
  <si>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</si>
  <si>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</si>
  <si>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</si>
  <si>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</si>
  <si>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</si>
  <si>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</si>
  <si>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</si>
  <si>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</si>
  <si>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</si>
  <si>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</si>
  <si>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</si>
  <si>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</si>
  <si>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</si>
  <si>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</si>
  <si>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</si>
  <si>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</si>
  <si>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</si>
  <si>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</si>
  <si>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</si>
  <si>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</si>
  <si>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</si>
  <si>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</si>
  <si>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</si>
  <si>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</si>
  <si>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</si>
  <si>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</si>
  <si>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</si>
  <si>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</si>
  <si>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</si>
  <si>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</si>
  <si>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</si>
  <si>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</si>
  <si>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</si>
  <si>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</si>
  <si>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</si>
  <si>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</si>
  <si>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</si>
  <si>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</si>
  <si>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</si>
  <si>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</si>
  <si>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</si>
  <si>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</si>
  <si>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</si>
  <si>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</si>
  <si>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</si>
  <si>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</si>
  <si>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</si>
  <si>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</si>
  <si>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</si>
  <si>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</si>
  <si>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</si>
  <si>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</si>
  <si>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</si>
  <si>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</si>
  <si>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</si>
  <si>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</si>
  <si>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</si>
  <si>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</si>
  <si>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</si>
  <si>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</si>
  <si>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</si>
  <si>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</si>
  <si>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</si>
  <si>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</si>
  <si>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</si>
  <si>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</si>
  <si>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</si>
  <si>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</si>
  <si>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</si>
  <si>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</si>
  <si>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</si>
  <si>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</si>
  <si>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</si>
  <si>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</si>
  <si>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</si>
  <si>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</si>
  <si>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</si>
  <si>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</si>
  <si>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</si>
  <si>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</si>
  <si>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</si>
  <si>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</si>
  <si>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</si>
  <si>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</si>
  <si>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</si>
  <si>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</si>
  <si>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</si>
  <si>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</si>
  <si>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</si>
  <si>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</si>
  <si>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</si>
  <si>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</si>
  <si>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</si>
  <si>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</si>
  <si>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</si>
  <si>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</si>
  <si>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</si>
  <si>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</si>
  <si>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</si>
  <si>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</si>
  <si>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</si>
  <si>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</si>
  <si>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</si>
  <si>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</si>
  <si>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</si>
  <si>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</si>
  <si>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</si>
  <si>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</si>
  <si>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</si>
  <si>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</si>
  <si>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</si>
  <si>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</si>
  <si>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</si>
  <si>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</si>
  <si>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</si>
  <si>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</si>
  <si>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</si>
  <si>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</si>
  <si>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</si>
  <si>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</si>
  <si>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</si>
  <si>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</si>
  <si>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</si>
  <si>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</si>
  <si>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</si>
  <si>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</si>
  <si>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</si>
  <si>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</si>
  <si>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</si>
  <si>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</si>
  <si>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</si>
  <si>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</si>
  <si>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</si>
  <si>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</si>
  <si>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</si>
  <si>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</si>
  <si>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</si>
  <si>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</si>
  <si>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</si>
  <si>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</si>
  <si>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</si>
  <si>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</si>
  <si>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</si>
  <si>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</si>
  <si>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</si>
  <si>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</si>
  <si>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</si>
  <si>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</si>
  <si>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</si>
  <si>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</si>
  <si>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</si>
  <si>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</si>
  <si>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</si>
  <si>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</si>
  <si>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</si>
  <si>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</si>
  <si>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</si>
  <si>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</si>
  <si>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</si>
  <si>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</si>
  <si>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</si>
  <si>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</si>
  <si>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</si>
  <si>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</si>
  <si>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</si>
  <si>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</si>
  <si>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</si>
  <si>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</si>
  <si>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</si>
  <si>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</si>
  <si>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</si>
  <si>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</si>
  <si>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</si>
  <si>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</si>
  <si>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</si>
  <si>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</si>
  <si>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</si>
  <si>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</si>
  <si>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</si>
  <si>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</si>
  <si>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</si>
  <si>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</si>
  <si>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</si>
  <si>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</si>
  <si>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</si>
  <si>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</si>
  <si>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</si>
  <si>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</si>
  <si>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</si>
  <si>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</si>
  <si>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</si>
  <si>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</si>
  <si>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</si>
  <si>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</si>
  <si>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</si>
  <si>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</si>
  <si>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</si>
  <si>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</si>
  <si>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</si>
  <si>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</si>
  <si>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</si>
  <si>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</si>
  <si>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</si>
  <si>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</si>
  <si>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</si>
  <si>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</si>
  <si>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</si>
  <si>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</si>
  <si>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</si>
  <si>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</si>
  <si>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</si>
  <si>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</si>
  <si>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</si>
  <si>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</si>
  <si>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</si>
  <si>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</si>
  <si>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</si>
  <si>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</si>
  <si>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</si>
  <si>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</si>
  <si>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</si>
  <si>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</si>
  <si>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</si>
  <si>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</si>
  <si>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</si>
  <si>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</si>
  <si>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</si>
  <si>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</si>
  <si>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</si>
  <si>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</si>
  <si>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</si>
  <si>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</si>
  <si>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</si>
  <si>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</si>
  <si>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</si>
  <si>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</si>
  <si>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</si>
  <si>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</si>
  <si>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</si>
  <si>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</si>
  <si>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</si>
  <si>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</si>
  <si>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</si>
  <si>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</si>
  <si>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</si>
  <si>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</si>
  <si>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</si>
  <si>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</si>
  <si>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</si>
  <si>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</si>
  <si>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</si>
  <si>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</si>
  <si>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</si>
  <si>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</si>
  <si>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</si>
  <si>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</si>
  <si>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</si>
  <si>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</si>
  <si>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</si>
  <si>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</si>
  <si>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</si>
  <si>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</si>
  <si>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</si>
  <si>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</si>
  <si>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</si>
  <si>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</si>
  <si>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</si>
  <si>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</si>
  <si>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</si>
  <si>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</si>
  <si>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</si>
  <si>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</si>
  <si>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</si>
  <si>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</si>
  <si>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</si>
  <si>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</si>
  <si>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</si>
  <si>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</si>
  <si>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</si>
  <si>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</si>
  <si>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</si>
  <si>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</si>
  <si>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</si>
  <si>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</si>
  <si>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</si>
  <si>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</si>
  <si>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</si>
  <si>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</si>
  <si>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</si>
  <si>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</si>
  <si>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</si>
  <si>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</si>
  <si>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</si>
  <si>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</si>
  <si>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</si>
  <si>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</si>
  <si>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</si>
  <si>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</si>
  <si>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</si>
  <si>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</si>
  <si>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</si>
  <si>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</si>
  <si>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</si>
  <si>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</si>
  <si>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</si>
  <si>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</si>
  <si>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</si>
  <si>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</si>
  <si>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</si>
  <si>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</si>
  <si>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</si>
  <si>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</si>
  <si>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</si>
  <si>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</si>
  <si>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</si>
  <si>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</si>
  <si>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</si>
  <si>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</si>
  <si>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</si>
  <si>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</si>
  <si>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</si>
  <si>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</si>
  <si>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</si>
  <si>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</si>
  <si>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</si>
  <si>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</si>
  <si>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</si>
  <si>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</si>
  <si>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</si>
  <si>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</si>
  <si>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</si>
  <si>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</si>
  <si>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</si>
  <si>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</si>
  <si>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</si>
  <si>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</si>
  <si>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</si>
  <si>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</si>
  <si>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</si>
  <si>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</si>
  <si>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</si>
  <si>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</si>
  <si>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</si>
  <si>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</si>
  <si>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</si>
  <si>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</si>
  <si>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</si>
  <si>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</si>
  <si>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</si>
  <si>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</si>
  <si>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</si>
  <si>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</si>
  <si>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</si>
  <si>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</si>
  <si>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</si>
  <si>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</si>
  <si>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</si>
  <si>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</si>
  <si>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</si>
  <si>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</si>
  <si>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</si>
  <si>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</si>
  <si>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</si>
  <si>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</si>
  <si>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</si>
  <si>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</si>
  <si>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</si>
  <si>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</si>
  <si>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</si>
  <si>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</si>
  <si>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</si>
  <si>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</si>
  <si>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</si>
  <si>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</si>
  <si>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</si>
  <si>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</si>
  <si>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</si>
  <si>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</si>
  <si>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</si>
  <si>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</si>
  <si>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</si>
  <si>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</si>
  <si>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</si>
  <si>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</si>
  <si>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</si>
  <si>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</si>
  <si>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</si>
  <si>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</si>
  <si>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</si>
  <si>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</si>
  <si>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</si>
  <si>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</si>
  <si>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</si>
  <si>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</si>
  <si>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</si>
  <si>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</si>
  <si>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</si>
  <si>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</si>
  <si>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</si>
  <si>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</si>
  <si>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</si>
  <si>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</si>
  <si>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</si>
  <si>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</si>
  <si>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</si>
  <si>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</si>
  <si>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</si>
  <si>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</si>
  <si>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</si>
  <si>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</si>
  <si>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</si>
  <si>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</si>
  <si>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</si>
  <si>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</si>
  <si>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</si>
  <si>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</si>
  <si>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</si>
  <si>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</si>
  <si>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</si>
  <si>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</si>
  <si>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</si>
  <si>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</si>
  <si>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</si>
  <si>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</si>
  <si>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</si>
  <si>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</si>
  <si>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</si>
  <si>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</si>
  <si>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</si>
  <si>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</si>
  <si>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</si>
  <si>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</si>
  <si>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</si>
  <si>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</si>
  <si>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</si>
  <si>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</si>
  <si>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</si>
  <si>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</si>
  <si>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</si>
  <si>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</si>
  <si>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</si>
  <si>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</si>
  <si>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</si>
  <si>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</si>
  <si>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</si>
  <si>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</si>
  <si>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</si>
  <si>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</si>
  <si>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</si>
  <si>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</si>
  <si>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</si>
  <si>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</si>
  <si>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</si>
  <si>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</si>
  <si>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</si>
  <si>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</si>
  <si>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</si>
  <si>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</si>
  <si>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</si>
  <si>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</si>
  <si>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</si>
  <si>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</si>
  <si>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</si>
  <si>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</si>
  <si>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</si>
  <si>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</si>
  <si>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</si>
  <si>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</si>
  <si>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</si>
  <si>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</si>
  <si>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</si>
  <si>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</si>
  <si>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</si>
  <si>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</si>
  <si>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</si>
  <si>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</si>
  <si>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</si>
  <si>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</si>
  <si>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</si>
  <si>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</si>
  <si>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</si>
  <si>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</si>
  <si>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</si>
  <si>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</si>
  <si>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</si>
  <si>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</si>
  <si>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</si>
  <si>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</si>
  <si>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</si>
  <si>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</si>
  <si>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</si>
  <si>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</si>
  <si>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</si>
  <si>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</si>
  <si>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</si>
  <si>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</si>
  <si>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</si>
  <si>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</si>
  <si>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</si>
  <si>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</si>
  <si>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</si>
  <si>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</si>
  <si>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</si>
  <si>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</si>
  <si>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</si>
  <si>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</si>
  <si>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</si>
  <si>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</si>
  <si>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</si>
  <si>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</si>
  <si>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</si>
  <si>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</si>
  <si>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</si>
  <si>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</si>
  <si>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</si>
  <si>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</si>
  <si>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</si>
  <si>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</si>
  <si>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</si>
  <si>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</si>
  <si>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</si>
  <si>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</si>
  <si>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</si>
  <si>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</si>
  <si>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</si>
  <si>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</si>
  <si>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</si>
  <si>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</si>
  <si>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</si>
  <si>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</si>
  <si>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</si>
  <si>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</si>
  <si>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</si>
  <si>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</si>
  <si>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</si>
  <si>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</si>
  <si>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</si>
  <si>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</si>
  <si>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</si>
  <si>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</si>
  <si>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</si>
  <si>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</si>
  <si>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</si>
  <si>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</si>
  <si>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</si>
  <si>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</si>
  <si>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</si>
  <si>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</si>
  <si>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</si>
  <si>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</si>
  <si>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</si>
  <si>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</si>
  <si>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</si>
  <si>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</si>
  <si>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</si>
  <si>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</si>
  <si>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</si>
  <si>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</si>
  <si>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</si>
  <si>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</si>
  <si>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</si>
  <si>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</si>
  <si>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</si>
  <si>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</si>
  <si>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</si>
  <si>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</si>
  <si>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</si>
  <si>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</si>
  <si>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</si>
  <si>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</si>
  <si>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</si>
  <si>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</si>
  <si>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</si>
  <si>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</si>
  <si>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</si>
  <si>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</si>
  <si>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</si>
  <si>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</si>
  <si>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</si>
  <si>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</si>
  <si>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</si>
  <si>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</si>
  <si>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</si>
  <si>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</si>
  <si>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</si>
  <si>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</si>
  <si>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</si>
  <si>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</si>
  <si>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</si>
  <si>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</si>
  <si>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</si>
  <si>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</si>
  <si>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</si>
  <si>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</si>
  <si>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</si>
  <si>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</si>
  <si>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</si>
  <si>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</si>
  <si>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</si>
  <si>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</si>
  <si>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</si>
  <si>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</si>
  <si>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</si>
  <si>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</si>
  <si>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</si>
  <si>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</si>
  <si>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</si>
  <si>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</si>
  <si>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</si>
  <si>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</si>
  <si>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</si>
  <si>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</si>
  <si>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</si>
  <si>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</si>
  <si>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</si>
  <si>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</si>
  <si>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</si>
  <si>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</si>
  <si>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</si>
  <si>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</si>
  <si>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</si>
  <si>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</si>
  <si>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</si>
  <si>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</si>
  <si>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</si>
  <si>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</si>
  <si>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</si>
  <si>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</si>
  <si>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</si>
  <si>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</si>
  <si>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</si>
  <si>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</si>
  <si>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</si>
  <si>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</si>
  <si>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</si>
  <si>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</si>
  <si>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</si>
  <si>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</si>
  <si>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</si>
  <si>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</si>
  <si>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</si>
  <si>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</si>
  <si>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</si>
  <si>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</si>
  <si>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</si>
  <si>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</si>
  <si>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</si>
  <si>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</si>
  <si>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</si>
  <si>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</si>
  <si>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</si>
  <si>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</si>
  <si>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</si>
  <si>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</si>
  <si>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</si>
  <si>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</si>
  <si>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</si>
  <si>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</si>
  <si>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</si>
  <si>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</si>
  <si>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</si>
  <si>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</si>
  <si>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</si>
  <si>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</si>
  <si>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</si>
  <si>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</si>
  <si>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</si>
  <si>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</si>
  <si>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</si>
  <si>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</si>
  <si>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</si>
  <si>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</si>
  <si>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</si>
  <si>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</si>
  <si>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</si>
  <si>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</si>
  <si>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</si>
  <si>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</si>
  <si>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</si>
  <si>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</si>
  <si>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</si>
  <si>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</si>
  <si>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</si>
  <si>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</si>
  <si>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</si>
  <si>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</si>
  <si>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</si>
  <si>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</si>
  <si>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</si>
  <si>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</si>
  <si>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</si>
  <si>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</si>
  <si>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</si>
  <si>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</si>
  <si>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</si>
  <si>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</si>
  <si>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</si>
  <si>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</si>
  <si>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</si>
  <si>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</si>
  <si>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</si>
  <si>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</si>
  <si>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</si>
  <si>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</si>
  <si>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</si>
  <si>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</si>
  <si>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</si>
  <si>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</si>
  <si>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</si>
  <si>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</si>
  <si>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</si>
  <si>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</si>
  <si>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</si>
  <si>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</si>
  <si>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</si>
  <si>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</si>
  <si>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</si>
  <si>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</si>
  <si>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</si>
  <si>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</si>
  <si>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</si>
  <si>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</si>
  <si>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</si>
  <si>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</si>
  <si>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</si>
  <si>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</si>
  <si>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</si>
  <si>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</si>
  <si>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</si>
  <si>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</si>
  <si>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</si>
  <si>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</si>
  <si>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</si>
  <si>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</si>
  <si>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</si>
  <si>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</si>
  <si>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</si>
  <si>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</si>
  <si>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</si>
  <si>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</si>
  <si>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</si>
  <si>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</si>
  <si>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</si>
  <si>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</si>
  <si>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</si>
  <si>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</si>
  <si>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</si>
  <si>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</si>
  <si>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</si>
  <si>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</si>
  <si>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</si>
  <si>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</si>
  <si>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</si>
  <si>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</si>
  <si>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</si>
  <si>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</si>
  <si>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</si>
  <si>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</si>
  <si>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</si>
  <si>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</si>
  <si>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</si>
  <si>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</si>
  <si>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</si>
  <si>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</si>
  <si>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</si>
  <si>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</si>
  <si>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</si>
  <si>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</si>
  <si>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</si>
  <si>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</si>
  <si>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</si>
  <si>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</si>
  <si>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</si>
  <si>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</si>
  <si>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</si>
  <si>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</si>
  <si>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</si>
  <si>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</si>
  <si>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</si>
  <si>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</si>
  <si>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</si>
  <si>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</si>
  <si>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</si>
  <si>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</si>
  <si>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</si>
  <si>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</si>
  <si>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</si>
  <si>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</si>
  <si>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</si>
  <si>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</si>
  <si>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</si>
  <si>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</si>
  <si>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</si>
  <si>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</si>
  <si>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</si>
  <si>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</si>
  <si>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</si>
  <si>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</si>
  <si>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</si>
  <si>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</si>
  <si>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</si>
  <si>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</si>
  <si>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</si>
  <si>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</si>
  <si>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</si>
  <si>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</si>
  <si>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</si>
  <si>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</si>
  <si>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</si>
  <si>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</si>
  <si>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</si>
  <si>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</si>
  <si>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</si>
  <si>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</si>
  <si>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</si>
  <si>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</si>
  <si>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</si>
  <si>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</si>
  <si>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</si>
  <si>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</si>
  <si>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</si>
  <si>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</si>
  <si>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</si>
  <si>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</si>
  <si>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</si>
  <si>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</si>
  <si>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</si>
  <si>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</si>
  <si>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</si>
  <si>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</si>
  <si>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</si>
  <si>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</si>
  <si>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</si>
  <si>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</si>
  <si>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</si>
  <si>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</si>
  <si>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</si>
  <si>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</si>
  <si>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</si>
  <si>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</si>
  <si>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</si>
  <si>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</si>
  <si>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</si>
  <si>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</si>
  <si>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</si>
  <si>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</si>
  <si>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</si>
  <si>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</si>
  <si>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</si>
  <si>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</si>
  <si>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</si>
  <si>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</si>
  <si>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</si>
  <si>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</si>
  <si>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</si>
  <si>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</si>
  <si>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</si>
  <si>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</si>
  <si>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</si>
  <si>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</si>
  <si>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</si>
  <si>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</si>
  <si>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</si>
  <si>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</si>
  <si>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</si>
  <si>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</si>
  <si>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</si>
  <si>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</si>
  <si>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</si>
  <si>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</si>
  <si>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</si>
  <si>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</si>
  <si>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</si>
  <si>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</si>
  <si>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</si>
  <si>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</si>
  <si>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</si>
  <si>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</si>
  <si>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</si>
  <si>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</si>
  <si>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</si>
  <si>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</si>
  <si>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</si>
  <si>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</si>
  <si>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</si>
  <si>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</si>
  <si>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</si>
  <si>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</si>
  <si>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</si>
  <si>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</si>
  <si>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</si>
  <si>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</si>
  <si>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</si>
  <si>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</si>
  <si>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</si>
  <si>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</si>
  <si>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</si>
  <si>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</si>
  <si>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</si>
  <si>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</si>
  <si>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</si>
  <si>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</si>
  <si>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</si>
  <si>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</si>
  <si>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</si>
  <si>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</si>
  <si>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</si>
  <si>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</si>
  <si>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</si>
  <si>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</si>
  <si>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</si>
  <si>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</si>
  <si>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</si>
  <si>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</si>
  <si>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</si>
  <si>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</si>
  <si>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</si>
  <si>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</si>
  <si>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</si>
  <si>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</si>
  <si>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</si>
  <si>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</si>
  <si>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</si>
  <si>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</si>
  <si>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</si>
  <si>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</si>
  <si>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</si>
  <si>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</si>
  <si>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</si>
  <si>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</si>
  <si>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</si>
  <si>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</si>
  <si>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</si>
  <si>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</si>
  <si>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</si>
  <si>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</si>
  <si>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</si>
  <si>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</si>
  <si>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</si>
  <si>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</si>
  <si>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</si>
  <si>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</si>
  <si>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</si>
  <si>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</si>
  <si>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</si>
  <si>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</si>
  <si>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</si>
  <si>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</si>
  <si>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</si>
  <si>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</si>
  <si>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</si>
  <si>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</si>
  <si>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</si>
  <si>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</si>
  <si>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</si>
  <si>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</si>
  <si>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</si>
  <si>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</si>
  <si>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</si>
  <si>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</si>
  <si>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</si>
  <si>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</si>
  <si>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</si>
  <si>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</si>
  <si>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</si>
  <si>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</si>
  <si>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</si>
  <si>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</si>
  <si>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</si>
  <si>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</si>
  <si>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</si>
  <si>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</si>
  <si>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</si>
  <si>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</si>
  <si>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</si>
  <si>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</si>
  <si>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</si>
  <si>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</si>
  <si>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</si>
  <si>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</si>
  <si>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</si>
  <si>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</si>
  <si>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</si>
  <si>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</si>
  <si>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</si>
  <si>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</si>
  <si>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</si>
  <si>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</si>
  <si>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</si>
  <si>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</si>
  <si>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</si>
  <si>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</si>
  <si>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</si>
  <si>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</si>
  <si>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</si>
  <si>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</si>
  <si>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</si>
  <si>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</si>
  <si>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</si>
  <si>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</si>
  <si>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</si>
  <si>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</si>
  <si>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</si>
  <si>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</si>
  <si>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</si>
  <si>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</si>
  <si>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</si>
  <si>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</si>
  <si>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</si>
  <si>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</si>
  <si>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</si>
  <si>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</si>
  <si>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</si>
  <si>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</si>
  <si>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</si>
  <si>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</si>
  <si>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</si>
  <si>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</si>
  <si>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</si>
  <si>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</si>
  <si>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</si>
  <si>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</si>
  <si>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</si>
  <si>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</si>
  <si>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</si>
  <si>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</si>
  <si>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</si>
  <si>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</si>
  <si>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</si>
  <si>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</si>
  <si>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</si>
  <si>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</si>
  <si>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</si>
  <si>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</si>
  <si>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</si>
  <si>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</si>
  <si>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</si>
  <si>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</si>
  <si>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</si>
  <si>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</si>
  <si>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</si>
  <si>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</si>
  <si>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</si>
  <si>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</si>
  <si>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</si>
  <si>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</si>
  <si>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</si>
  <si>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</si>
  <si>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</si>
  <si>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</si>
  <si>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</si>
  <si>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</si>
  <si>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</si>
  <si>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</si>
  <si>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</si>
  <si>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</si>
  <si>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</si>
  <si>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</si>
  <si>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</si>
  <si>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</si>
  <si>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</si>
  <si>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</si>
  <si>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</si>
  <si>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</si>
  <si>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</si>
  <si>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</si>
  <si>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</si>
  <si>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</si>
  <si>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</si>
  <si>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</si>
  <si>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</si>
  <si>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</si>
  <si>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</si>
  <si>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</si>
  <si>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</si>
  <si>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</si>
  <si>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</si>
  <si>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</si>
  <si>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</si>
  <si>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</si>
  <si>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</si>
  <si>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</si>
  <si>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</si>
  <si>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</si>
  <si>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</si>
  <si>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</si>
  <si>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</si>
  <si>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</si>
  <si>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</si>
  <si>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</si>
  <si>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</si>
  <si>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</si>
  <si>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</si>
  <si>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</si>
  <si>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</si>
  <si>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</si>
  <si>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</si>
  <si>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</si>
  <si>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</si>
  <si>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</si>
  <si>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</si>
  <si>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</si>
  <si>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</si>
  <si>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</si>
  <si>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</si>
  <si>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</si>
  <si>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</si>
  <si>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</si>
  <si>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</si>
  <si>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</si>
  <si>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</si>
  <si>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</si>
  <si>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</si>
  <si>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</si>
  <si>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</si>
  <si>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</si>
  <si>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</si>
  <si>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</si>
  <si>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</si>
  <si>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</si>
  <si>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</si>
  <si>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</si>
  <si>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</si>
  <si>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</si>
  <si>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</si>
  <si>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</si>
  <si>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</si>
  <si>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</si>
  <si>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</si>
  <si>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</si>
  <si>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</si>
  <si>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</si>
  <si>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</si>
  <si>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</si>
  <si>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</si>
  <si>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</si>
  <si>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</si>
  <si>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</si>
  <si>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</si>
  <si>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</si>
  <si>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</si>
  <si>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</si>
  <si>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</si>
  <si>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</si>
  <si>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</si>
  <si>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</si>
  <si>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</si>
  <si>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</si>
  <si>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</si>
  <si>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</si>
  <si>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</si>
  <si>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</si>
  <si>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</si>
  <si>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</si>
  <si>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</si>
  <si>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</si>
  <si>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</si>
  <si>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</si>
  <si>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</si>
  <si>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</si>
  <si>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</si>
  <si>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</si>
  <si>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</si>
  <si>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</si>
  <si>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</si>
  <si>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</si>
  <si>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</si>
  <si>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</si>
  <si>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</si>
  <si>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</si>
  <si>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</si>
  <si>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</si>
  <si>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</si>
  <si>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</si>
  <si>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</si>
  <si>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</si>
  <si>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</si>
  <si>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</si>
  <si>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</si>
  <si>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</si>
  <si>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</si>
  <si>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</si>
  <si>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</si>
  <si>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</si>
  <si>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</si>
  <si>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</si>
  <si>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</si>
  <si>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</si>
  <si>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</si>
  <si>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</si>
  <si>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</si>
  <si>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</si>
  <si>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</si>
  <si>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</si>
  <si>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</si>
  <si>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</si>
  <si>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</si>
  <si>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</si>
  <si>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</si>
  <si>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</si>
  <si>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</si>
  <si>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</si>
  <si>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</si>
  <si>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</si>
  <si>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</si>
  <si>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</si>
  <si>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</si>
  <si>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</si>
  <si>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</si>
  <si>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</si>
  <si>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</si>
  <si>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</si>
  <si>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</si>
  <si>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</si>
  <si>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</si>
  <si>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</si>
  <si>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</si>
  <si>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</si>
  <si>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</si>
  <si>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</si>
  <si>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</si>
  <si>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</si>
  <si>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</si>
  <si>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</si>
  <si>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</si>
  <si>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</si>
  <si>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</si>
  <si>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</si>
  <si>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</si>
  <si>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</si>
  <si>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</si>
  <si>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</si>
  <si>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</si>
  <si>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</si>
  <si>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</si>
  <si>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</si>
  <si>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</si>
  <si>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</si>
  <si>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</si>
  <si>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</si>
  <si>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</si>
  <si>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</si>
  <si>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</si>
  <si>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</si>
  <si>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</si>
  <si>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</si>
  <si>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</si>
  <si>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</si>
  <si>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</si>
  <si>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</si>
  <si>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</si>
  <si>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</si>
  <si>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</si>
  <si>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</si>
  <si>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</si>
  <si>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</si>
  <si>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</si>
  <si>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</si>
  <si>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</si>
  <si>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</si>
  <si>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</si>
  <si>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</si>
  <si>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</si>
  <si>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</si>
  <si>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</si>
  <si>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</si>
  <si>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</si>
  <si>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</si>
  <si>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</si>
  <si>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</si>
  <si>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</si>
  <si>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</si>
  <si>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</si>
  <si>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</si>
  <si>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</si>
  <si>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</si>
  <si>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</si>
  <si>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</si>
  <si>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</si>
  <si>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</si>
  <si>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</si>
  <si>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</si>
  <si>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</si>
  <si>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</si>
  <si>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</si>
  <si>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</si>
  <si>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</si>
  <si>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</si>
  <si>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</si>
  <si>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</si>
  <si>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</si>
  <si>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</si>
  <si>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</si>
  <si>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</si>
  <si>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</si>
  <si>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</si>
  <si>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</si>
  <si>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</si>
  <si>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</si>
  <si>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</si>
  <si>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</si>
  <si>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</si>
  <si>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</si>
  <si>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</si>
  <si>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</si>
  <si>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</si>
  <si>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</si>
  <si>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</si>
  <si>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</si>
  <si>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</si>
  <si>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</si>
  <si>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</si>
  <si>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</si>
  <si>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</si>
  <si>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</si>
  <si>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</si>
  <si>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</si>
  <si>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</si>
  <si>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</si>
  <si>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</si>
  <si>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</si>
  <si>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</si>
  <si>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</si>
  <si>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</si>
  <si>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</si>
  <si>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</si>
  <si>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</si>
  <si>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</si>
  <si>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</si>
  <si>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</si>
  <si>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</si>
  <si>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</si>
  <si>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</si>
  <si>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</si>
  <si>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</si>
  <si>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</si>
  <si>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</si>
  <si>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</si>
  <si>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</si>
  <si>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</si>
  <si>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</si>
  <si>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</si>
  <si>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</si>
  <si>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</si>
  <si>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</si>
  <si>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</si>
  <si>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</si>
  <si>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</si>
  <si>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</si>
  <si>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</si>
  <si>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</si>
  <si>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</si>
  <si>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</si>
  <si>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</si>
  <si>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</si>
  <si>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</si>
  <si>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</si>
  <si>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</si>
  <si>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</si>
  <si>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</si>
  <si>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</si>
  <si>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</si>
  <si>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</si>
  <si>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</si>
  <si>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</si>
  <si>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</si>
  <si>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</si>
  <si>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</si>
  <si>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</si>
  <si>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</si>
  <si>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</si>
  <si>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</si>
  <si>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</si>
  <si>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</si>
  <si>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</si>
  <si>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</si>
  <si>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</si>
  <si>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</si>
  <si>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</si>
  <si>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</si>
  <si>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</si>
  <si>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</si>
  <si>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</si>
  <si>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</si>
  <si>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</si>
  <si>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</si>
  <si>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</si>
  <si>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</si>
  <si>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</si>
  <si>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</si>
  <si>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</si>
  <si>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</si>
  <si>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</si>
  <si>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</si>
  <si>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</si>
  <si>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</si>
  <si>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</si>
  <si>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</si>
  <si>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</si>
  <si>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</si>
  <si>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</si>
  <si>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</si>
  <si>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</si>
  <si>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</si>
  <si>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</si>
  <si>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</si>
  <si>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</si>
  <si>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</si>
  <si>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</si>
  <si>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</si>
  <si>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</si>
  <si>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</si>
  <si>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</si>
  <si>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</si>
  <si>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</si>
  <si>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</si>
  <si>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</si>
  <si>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</si>
  <si>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</si>
  <si>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</si>
  <si>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</si>
  <si>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</si>
  <si>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</si>
  <si>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</si>
  <si>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</si>
  <si>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</si>
  <si>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</si>
  <si>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</si>
  <si>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</si>
  <si>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</si>
  <si>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</si>
  <si>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</si>
  <si>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</si>
  <si>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</si>
  <si>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</si>
  <si>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</si>
  <si>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</si>
  <si>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</si>
  <si>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</si>
  <si>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</si>
  <si>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</si>
  <si>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</si>
  <si>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</si>
  <si>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</si>
  <si>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</si>
  <si>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</si>
  <si>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</si>
  <si>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</si>
  <si>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</si>
  <si>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</si>
  <si>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</si>
  <si>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</si>
  <si>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</si>
  <si>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</si>
  <si>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</si>
  <si>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</si>
  <si>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</si>
  <si>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</si>
  <si>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</si>
  <si>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</si>
  <si>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</si>
  <si>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</si>
  <si>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</si>
  <si>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</si>
  <si>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</si>
  <si>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</si>
  <si>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</si>
  <si>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</si>
  <si>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</si>
  <si>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</si>
  <si>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</si>
  <si>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</si>
  <si>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</si>
  <si>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</si>
  <si>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</si>
  <si>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</si>
  <si>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</si>
  <si>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</si>
  <si>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</si>
  <si>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</si>
  <si>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</si>
  <si>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</si>
  <si>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</si>
  <si>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</si>
  <si>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</si>
  <si>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</si>
  <si>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</si>
  <si>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</si>
  <si>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</si>
  <si>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</si>
  <si>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</si>
  <si>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</si>
  <si>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</si>
  <si>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</si>
  <si>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</si>
  <si>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</si>
  <si>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</si>
  <si>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</si>
  <si>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</si>
  <si>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</si>
  <si>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</si>
  <si>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</si>
  <si>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</si>
  <si>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</si>
  <si>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</si>
  <si>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</si>
  <si>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</si>
  <si>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</si>
  <si>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</si>
  <si>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</si>
  <si>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</si>
  <si>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</si>
  <si>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</si>
  <si>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</si>
  <si>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</si>
  <si>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</si>
  <si>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</si>
  <si>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</si>
  <si>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</si>
  <si>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</si>
  <si>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</si>
  <si>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</si>
  <si>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</si>
  <si>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</si>
  <si>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</si>
  <si>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</si>
  <si>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</si>
  <si>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</si>
  <si>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</si>
  <si>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</si>
  <si>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</si>
  <si>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</si>
  <si>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</si>
  <si>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</si>
  <si>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</si>
  <si>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</si>
  <si>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</si>
  <si>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</si>
  <si>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</si>
  <si>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</si>
  <si>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</si>
  <si>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</si>
  <si>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</si>
  <si>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</si>
  <si>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</si>
  <si>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</si>
  <si>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</si>
  <si>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</si>
  <si>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</si>
  <si>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</si>
  <si>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</si>
  <si>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</si>
  <si>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</si>
  <si>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</si>
  <si>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</si>
  <si>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</si>
  <si>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</si>
  <si>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</si>
  <si>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</si>
  <si>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</si>
  <si>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</si>
  <si>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</si>
  <si>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</si>
  <si>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</si>
  <si>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</si>
  <si>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</si>
  <si>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</si>
  <si>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</si>
  <si>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</si>
  <si>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</si>
  <si>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</si>
  <si>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</si>
  <si>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</si>
  <si>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</si>
  <si>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</si>
  <si>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</si>
  <si>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</si>
  <si>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</si>
  <si>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</si>
  <si>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</si>
  <si>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</si>
  <si>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</si>
  <si>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</si>
  <si>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</si>
  <si>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</si>
  <si>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</si>
  <si>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</si>
  <si>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</si>
  <si>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</si>
  <si>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</si>
  <si>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</si>
  <si>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</si>
  <si>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</si>
  <si>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</si>
  <si>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</si>
  <si>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</si>
  <si>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</si>
  <si>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</si>
  <si>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</si>
  <si>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</si>
  <si>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</si>
  <si>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</si>
  <si>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</si>
  <si>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</si>
  <si>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</si>
  <si>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</si>
  <si>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</si>
  <si>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</si>
  <si>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</si>
  <si>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</si>
  <si>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</si>
  <si>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</si>
  <si>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</si>
  <si>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</si>
  <si>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</si>
  <si>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</si>
  <si>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</si>
  <si>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</si>
  <si>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</si>
  <si>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</si>
  <si>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</si>
  <si>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</si>
  <si>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</si>
  <si>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</si>
  <si>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</si>
  <si>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</si>
  <si>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</si>
  <si>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</si>
  <si>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</si>
  <si>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</si>
  <si>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</si>
  <si>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</si>
  <si>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</si>
  <si>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</si>
  <si>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</si>
  <si>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</si>
  <si>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</si>
  <si>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</si>
  <si>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</si>
  <si>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</si>
  <si>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</si>
  <si>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</si>
  <si>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</si>
  <si>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</si>
  <si>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</si>
  <si>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</si>
  <si>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</si>
  <si>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</si>
  <si>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</si>
  <si>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</si>
  <si>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</si>
  <si>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</si>
  <si>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</si>
  <si>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</si>
  <si>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</si>
  <si>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</si>
  <si>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</si>
  <si>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</si>
  <si>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</si>
  <si>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</si>
  <si>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</si>
  <si>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</si>
  <si>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</si>
  <si>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</si>
  <si>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</si>
  <si>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</si>
  <si>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</si>
  <si>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</si>
  <si>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</si>
  <si>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</si>
  <si>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</si>
  <si>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</si>
  <si>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</si>
  <si>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</si>
  <si>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</si>
  <si>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</si>
  <si>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</si>
  <si>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</si>
  <si>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</si>
  <si>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</si>
  <si>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</si>
  <si>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</si>
  <si>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</si>
  <si>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</si>
  <si>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</si>
  <si>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</si>
  <si>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</si>
  <si>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</si>
  <si>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</si>
  <si>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</si>
  <si>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</si>
  <si>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</si>
  <si>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</si>
  <si>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</si>
  <si>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</si>
  <si>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</si>
  <si>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</si>
  <si>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</si>
  <si>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</si>
  <si>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</si>
  <si>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</si>
  <si>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</si>
  <si>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</si>
  <si>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</si>
  <si>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</si>
  <si>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</si>
  <si>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</si>
  <si>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</si>
  <si>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</si>
  <si>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</si>
  <si>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</si>
  <si>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</si>
  <si>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</si>
  <si>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</si>
  <si>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</si>
  <si>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</si>
  <si>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</si>
  <si>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</si>
  <si>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</si>
  <si>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</si>
  <si>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</si>
  <si>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</si>
  <si>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</si>
  <si>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</si>
  <si>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</si>
  <si>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</si>
  <si>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</si>
  <si>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</si>
  <si>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</si>
  <si>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</si>
  <si>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</si>
  <si>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</si>
  <si>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</si>
  <si>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</si>
  <si>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</si>
  <si>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</si>
  <si>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</si>
  <si>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</si>
  <si>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</si>
  <si>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</si>
  <si>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</si>
  <si>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</si>
  <si>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</si>
  <si>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</si>
  <si>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</si>
  <si>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</si>
  <si>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</si>
  <si>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</si>
  <si>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</si>
  <si>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</si>
  <si>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</si>
  <si>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</si>
  <si>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</si>
  <si>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</si>
  <si>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</si>
  <si>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</si>
  <si>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</si>
  <si>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</si>
  <si>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</si>
  <si>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</si>
  <si>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</si>
  <si>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</si>
  <si>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</si>
  <si>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</si>
  <si>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</si>
  <si>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</si>
  <si>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</si>
  <si>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</si>
  <si>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</si>
  <si>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</si>
  <si>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</si>
  <si>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</si>
  <si>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</si>
  <si>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</si>
  <si>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</si>
  <si>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</si>
  <si>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</si>
  <si>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</si>
  <si>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</si>
  <si>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</si>
  <si>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</si>
  <si>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</si>
  <si>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</si>
  <si>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</si>
  <si>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</si>
  <si>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</si>
  <si>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</si>
  <si>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</si>
  <si>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</si>
  <si>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</si>
  <si>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</si>
  <si>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</si>
  <si>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</si>
  <si>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</si>
  <si>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</si>
  <si>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</si>
  <si>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</si>
  <si>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</si>
  <si>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</si>
  <si>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</si>
  <si>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</si>
  <si>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</si>
  <si>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</si>
  <si>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</si>
  <si>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</si>
  <si>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</si>
  <si>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</si>
  <si>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</si>
  <si>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</si>
  <si>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</si>
  <si>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</si>
  <si>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</si>
  <si>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</si>
  <si>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</si>
  <si>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</si>
  <si>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</si>
  <si>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</si>
  <si>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</si>
  <si>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</si>
  <si>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</si>
  <si>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</si>
  <si>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</si>
  <si>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</si>
  <si>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</si>
  <si>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</si>
  <si>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</si>
  <si>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</si>
  <si>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</si>
  <si>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</si>
  <si>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</si>
  <si>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</si>
  <si>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</si>
  <si>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</si>
  <si>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</si>
  <si>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</si>
  <si>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</si>
  <si>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</si>
  <si>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</si>
  <si>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</si>
  <si>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</si>
  <si>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</si>
  <si>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</si>
  <si>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</si>
  <si>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</si>
  <si>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</si>
  <si>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</si>
  <si>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</si>
  <si>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</si>
  <si>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</si>
  <si>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</si>
  <si>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</si>
  <si>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</si>
  <si>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</si>
  <si>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</si>
  <si>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</si>
  <si>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</si>
  <si>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</si>
  <si>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</si>
  <si>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</si>
  <si>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</si>
  <si>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</si>
  <si>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</si>
  <si>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</si>
  <si>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</si>
  <si>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</si>
  <si>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</si>
  <si>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</si>
  <si>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</si>
  <si>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</si>
  <si>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</si>
  <si>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</si>
  <si>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</si>
  <si>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</si>
  <si>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</si>
  <si>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</si>
  <si>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</si>
  <si>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</si>
  <si>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</si>
  <si>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</si>
  <si>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</si>
  <si>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</si>
  <si>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</si>
  <si>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</si>
  <si>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</si>
  <si>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</si>
  <si>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</si>
  <si>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</si>
  <si>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</si>
  <si>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</si>
  <si>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</si>
  <si>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</si>
  <si>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</si>
  <si>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</si>
  <si>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</si>
  <si>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</si>
  <si>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</si>
  <si>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</si>
  <si>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</si>
  <si>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</si>
  <si>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</si>
  <si>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</si>
  <si>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</si>
  <si>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</si>
  <si>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</si>
  <si>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</si>
  <si>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</si>
  <si>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</si>
  <si>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</si>
  <si>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</si>
  <si>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</si>
  <si>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</si>
  <si>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</si>
  <si>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</si>
  <si>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</si>
  <si>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</si>
  <si>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</si>
  <si>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</si>
  <si>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</si>
  <si>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</si>
  <si>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</si>
  <si>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</si>
  <si>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</si>
  <si>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</si>
  <si>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</si>
  <si>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</si>
  <si>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</si>
  <si>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</si>
  <si>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</si>
  <si>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</si>
  <si>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</si>
  <si>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</si>
  <si>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</si>
  <si>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</si>
  <si>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</si>
  <si>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</si>
  <si>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</si>
  <si>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</si>
  <si>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</si>
  <si>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</si>
  <si>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</si>
  <si>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</si>
  <si>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</si>
  <si>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</si>
  <si>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</si>
  <si>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</si>
  <si>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</si>
  <si>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</si>
  <si>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</si>
  <si>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</si>
  <si>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</si>
  <si>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</si>
  <si>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</si>
  <si>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</si>
  <si>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</si>
  <si>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</si>
  <si>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</si>
  <si>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</si>
  <si>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</si>
  <si>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</si>
  <si>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</si>
  <si>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</si>
  <si>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</si>
  <si>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</si>
  <si>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</si>
  <si>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</si>
  <si>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</si>
  <si>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</si>
  <si>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</si>
  <si>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</si>
  <si>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</si>
  <si>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</si>
  <si>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</si>
  <si>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</si>
  <si>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</si>
  <si>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</si>
  <si>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</si>
  <si>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</si>
  <si>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</si>
  <si>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</si>
  <si>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</si>
  <si>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</si>
  <si>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</si>
  <si>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</si>
  <si>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</si>
  <si>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</si>
  <si>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</si>
  <si>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</si>
  <si>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</si>
  <si>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</si>
  <si>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</si>
  <si>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</si>
  <si>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</si>
  <si>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</si>
  <si>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</si>
  <si>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</si>
  <si>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</si>
  <si>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</si>
  <si>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</si>
  <si>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</si>
  <si>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</si>
  <si>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</si>
  <si>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</si>
  <si>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</si>
  <si>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</si>
  <si>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</si>
  <si>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</si>
  <si>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</si>
  <si>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</si>
  <si>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</si>
  <si>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</si>
  <si>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</si>
  <si>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</si>
  <si>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</si>
  <si>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</si>
  <si>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</si>
  <si>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</si>
  <si>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</si>
  <si>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</si>
  <si>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</si>
  <si>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</si>
  <si>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</si>
  <si>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</si>
  <si>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</si>
  <si>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</si>
  <si>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</si>
  <si>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</si>
  <si>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</si>
  <si>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</si>
  <si>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</si>
  <si>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</si>
  <si>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</si>
  <si>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</si>
  <si>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</si>
  <si>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</si>
  <si>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</si>
  <si>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</si>
  <si>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</si>
  <si>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</si>
  <si>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</si>
  <si>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</si>
  <si>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</si>
  <si>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</si>
  <si>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</si>
  <si>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</si>
  <si>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</si>
  <si>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</si>
  <si>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</si>
  <si>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</si>
  <si>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</si>
  <si>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</si>
  <si>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</si>
  <si>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</si>
  <si>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</si>
  <si>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</si>
  <si>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</si>
  <si>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</si>
  <si>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</si>
  <si>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</si>
  <si>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</si>
  <si>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</si>
  <si>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</si>
  <si>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</si>
  <si>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</si>
  <si>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</si>
  <si>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</si>
  <si>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</si>
  <si>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</si>
  <si>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</si>
  <si>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</si>
  <si>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</si>
  <si>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</si>
  <si>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</si>
  <si>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</si>
  <si>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</si>
  <si>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</si>
  <si>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</si>
  <si>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</si>
  <si>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</si>
  <si>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</si>
  <si>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</si>
  <si>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</si>
  <si>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</si>
  <si>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</si>
  <si>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</si>
  <si>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</si>
  <si>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</si>
  <si>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</si>
  <si>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</si>
  <si>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</si>
  <si>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</si>
  <si>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</si>
  <si>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</si>
  <si>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</si>
  <si>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</si>
  <si>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</si>
  <si>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</si>
  <si>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</si>
  <si>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</si>
  <si>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</si>
  <si>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</si>
  <si>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</si>
  <si>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</si>
  <si>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</si>
  <si>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</si>
  <si>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</si>
  <si>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</si>
  <si>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</si>
  <si>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</si>
  <si>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</si>
  <si>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</si>
  <si>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</si>
  <si>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</si>
  <si>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</si>
  <si>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</si>
  <si>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</si>
  <si>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</si>
  <si>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</si>
  <si>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</si>
  <si>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</si>
  <si>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</si>
  <si>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</si>
  <si>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</si>
  <si>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</si>
  <si>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</si>
  <si>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</si>
  <si>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</si>
  <si>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</si>
  <si>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</si>
  <si>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</si>
  <si>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</si>
  <si>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</si>
  <si>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</si>
  <si>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</si>
  <si>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</si>
  <si>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</si>
  <si>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</si>
  <si>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</si>
  <si>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</si>
  <si>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</si>
  <si>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</si>
  <si>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</si>
  <si>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</si>
  <si>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</si>
  <si>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</si>
  <si>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</si>
  <si>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</si>
  <si>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</si>
  <si>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</si>
  <si>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</si>
  <si>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</si>
  <si>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</si>
  <si>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</si>
  <si>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</si>
  <si>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</si>
  <si>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</si>
  <si>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</si>
  <si>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</si>
  <si>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</si>
  <si>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</si>
  <si>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</si>
  <si>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</si>
  <si>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</si>
  <si>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</si>
  <si>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</si>
  <si>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</si>
  <si>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</si>
  <si>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</si>
  <si>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</si>
  <si>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</si>
  <si>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</si>
  <si>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</si>
  <si>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</si>
  <si>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</si>
  <si>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</si>
  <si>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</si>
  <si>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</si>
  <si>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</si>
  <si>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</si>
  <si>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</si>
  <si>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</si>
  <si>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</si>
  <si>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</si>
  <si>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</si>
  <si>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</si>
  <si>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</si>
  <si>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</si>
  <si>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</si>
  <si>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</si>
  <si>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</si>
  <si>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</si>
  <si>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</si>
  <si>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</si>
  <si>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</si>
  <si>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</si>
  <si>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</si>
  <si>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</si>
  <si>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</si>
  <si>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</si>
  <si>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</si>
  <si>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</si>
  <si>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</si>
  <si>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</si>
  <si>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</si>
  <si>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</si>
  <si>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</si>
  <si>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</si>
  <si>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</si>
  <si>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</si>
  <si>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</si>
  <si>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</si>
  <si>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</si>
  <si>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</si>
  <si>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</si>
  <si>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</si>
  <si>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</si>
  <si>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</si>
  <si>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</si>
  <si>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</si>
  <si>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</si>
  <si>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</si>
  <si>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</si>
  <si>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</si>
  <si>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</si>
  <si>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</si>
  <si>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</si>
  <si>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</si>
  <si>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</si>
  <si>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</si>
  <si>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</si>
  <si>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</si>
  <si>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</si>
  <si>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</si>
  <si>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</si>
  <si>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</si>
  <si>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</si>
  <si>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</si>
  <si>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</si>
  <si>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</si>
  <si>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</si>
  <si>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</si>
  <si>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</si>
  <si>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</si>
  <si>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</si>
  <si>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</si>
  <si>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</si>
  <si>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</si>
  <si>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</si>
  <si>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</si>
  <si>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</si>
  <si>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</si>
  <si>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</si>
  <si>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</si>
  <si>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</si>
  <si>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</si>
  <si>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</si>
  <si>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</si>
  <si>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</si>
  <si>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</si>
  <si>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</si>
  <si>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</si>
  <si>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</si>
  <si>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</si>
  <si>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</si>
  <si>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</si>
  <si>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</si>
  <si>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</si>
  <si>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</si>
  <si>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</si>
  <si>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</si>
  <si>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</si>
  <si>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</si>
  <si>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</si>
  <si>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</si>
  <si>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</si>
  <si>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</si>
  <si>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</si>
  <si>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</si>
  <si>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</si>
  <si>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</si>
  <si>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</si>
  <si>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</si>
  <si>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</si>
  <si>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</si>
  <si>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</si>
  <si>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</si>
  <si>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</si>
  <si>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</si>
  <si>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</si>
  <si>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</si>
  <si>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</si>
  <si>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</si>
  <si>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</si>
  <si>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</si>
  <si>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</si>
  <si>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</si>
  <si>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</si>
  <si>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</si>
  <si>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</si>
  <si>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</si>
  <si>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</si>
  <si>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</si>
  <si>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</si>
  <si>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</si>
  <si>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</si>
  <si>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</si>
  <si>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</si>
  <si>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</si>
  <si>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</si>
  <si>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</si>
  <si>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</si>
  <si>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</si>
  <si>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</si>
  <si>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</si>
  <si>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</si>
  <si>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</si>
  <si>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</si>
  <si>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</si>
  <si>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</si>
  <si>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</si>
  <si>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</si>
  <si>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</si>
  <si>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</si>
  <si>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</si>
  <si>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</si>
  <si>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</si>
  <si>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</si>
  <si>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</si>
  <si>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</si>
  <si>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</si>
  <si>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</si>
  <si>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</si>
  <si>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</si>
  <si>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</si>
  <si>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</si>
  <si>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</si>
  <si>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</si>
  <si>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</si>
  <si>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</si>
  <si>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</si>
  <si>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</si>
  <si>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</si>
  <si>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</si>
  <si>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</si>
  <si>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</si>
  <si>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</si>
  <si>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</si>
  <si>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</si>
  <si>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</si>
  <si>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</si>
  <si>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</si>
  <si>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</si>
  <si>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</si>
  <si>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</si>
  <si>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</si>
  <si>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</si>
  <si>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</si>
  <si>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</si>
  <si>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</si>
  <si>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</si>
  <si>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</si>
  <si>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</si>
  <si>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</si>
  <si>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</si>
  <si>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</si>
  <si>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</si>
  <si>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</si>
  <si>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</si>
  <si>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</si>
  <si>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</si>
  <si>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</si>
  <si>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</si>
  <si>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</si>
  <si>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</si>
  <si>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</si>
  <si>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</si>
  <si>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</si>
  <si>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</si>
  <si>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</si>
  <si>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</si>
  <si>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</si>
  <si>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</si>
  <si>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</si>
  <si>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</si>
  <si>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</si>
  <si>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</si>
  <si>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</si>
  <si>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</si>
  <si>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</si>
  <si>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</si>
  <si>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</si>
  <si>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</si>
  <si>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</si>
  <si>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</si>
  <si>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</si>
  <si>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</si>
  <si>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</si>
  <si>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</si>
  <si>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</si>
  <si>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</si>
  <si>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</si>
  <si>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</si>
  <si>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</si>
  <si>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</si>
  <si>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</si>
  <si>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</si>
  <si>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</si>
  <si>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</si>
  <si>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</si>
  <si>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</si>
  <si>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</si>
  <si>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</si>
  <si>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</si>
  <si>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</si>
  <si>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</si>
  <si>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</si>
  <si>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</si>
  <si>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</si>
  <si>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</si>
  <si>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</si>
  <si>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</si>
  <si>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</si>
  <si>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</si>
  <si>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</si>
  <si>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</si>
  <si>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</si>
  <si>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</si>
  <si>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</si>
  <si>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</si>
  <si>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</si>
  <si>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</si>
  <si>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</si>
  <si>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</si>
  <si>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</si>
  <si>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</si>
  <si>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</si>
  <si>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</si>
  <si>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</si>
  <si>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</si>
  <si>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</si>
  <si>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</si>
  <si>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</si>
  <si>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</si>
  <si>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</si>
  <si>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</si>
  <si>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</si>
  <si>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</si>
  <si>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</si>
  <si>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</si>
  <si>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</si>
  <si>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</si>
  <si>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</si>
  <si>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</si>
  <si>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</si>
  <si>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</si>
  <si>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</si>
  <si>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</si>
  <si>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</si>
  <si>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</si>
  <si>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</si>
  <si>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</si>
  <si>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</si>
  <si>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</si>
  <si>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</si>
  <si>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</si>
  <si>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</si>
  <si>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</si>
  <si>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</si>
  <si>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</si>
  <si>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</si>
  <si>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</si>
  <si>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</si>
  <si>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</si>
  <si>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</si>
  <si>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</si>
  <si>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</si>
  <si>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</si>
  <si>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</si>
  <si>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</si>
  <si>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</si>
  <si>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</si>
  <si>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</si>
  <si>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</si>
  <si>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</si>
  <si>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</si>
  <si>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</si>
  <si>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</si>
  <si>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</si>
  <si>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</si>
  <si>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</si>
  <si>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</si>
  <si>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</si>
  <si>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</si>
  <si>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</si>
  <si>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</si>
  <si>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</si>
  <si>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</si>
  <si>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</si>
  <si>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</si>
  <si>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</si>
  <si>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</si>
  <si>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</si>
  <si>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</si>
  <si>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</si>
  <si>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</si>
  <si>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</si>
  <si>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</si>
  <si>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</si>
  <si>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</si>
  <si>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</si>
  <si>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</si>
  <si>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</si>
  <si>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</si>
  <si>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</si>
  <si>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</si>
  <si>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</si>
  <si>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</si>
  <si>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</si>
  <si>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</si>
  <si>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</si>
  <si>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</si>
  <si>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</si>
  <si>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</si>
  <si>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</si>
  <si>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</si>
  <si>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</si>
  <si>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</si>
  <si>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</si>
  <si>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</si>
  <si>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</si>
  <si>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</si>
  <si>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</si>
  <si>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</si>
  <si>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</si>
  <si>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</si>
  <si>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</si>
  <si>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</si>
  <si>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</si>
  <si>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</si>
  <si>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</si>
  <si>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</si>
  <si>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</si>
  <si>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</si>
  <si>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</si>
  <si>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</si>
  <si>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</si>
  <si>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</si>
  <si>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</si>
  <si>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</si>
  <si>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</si>
  <si>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</si>
  <si>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</si>
  <si>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</si>
  <si>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</si>
  <si>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</si>
  <si>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</si>
  <si>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</si>
  <si>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</si>
  <si>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</si>
  <si>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</si>
  <si>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</si>
  <si>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</si>
  <si>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</si>
  <si>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</si>
  <si>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</si>
  <si>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</si>
  <si>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</si>
  <si>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</si>
  <si>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</si>
  <si>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</si>
  <si>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</si>
  <si>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</si>
  <si>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</si>
  <si>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</si>
  <si>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</si>
  <si>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</si>
  <si>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</si>
  <si>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</si>
  <si>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</si>
  <si>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</si>
  <si>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</si>
  <si>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</si>
  <si>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</si>
  <si>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</si>
  <si>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</si>
  <si>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</si>
  <si>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</si>
  <si>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</si>
  <si>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</si>
  <si>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</si>
  <si>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</si>
  <si>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</si>
  <si>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</si>
  <si>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</si>
  <si>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</si>
  <si>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</si>
  <si>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</si>
  <si>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</si>
  <si>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</si>
  <si>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</si>
  <si>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</si>
  <si>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</si>
  <si>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</si>
  <si>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</si>
  <si>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</si>
  <si>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</si>
  <si>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</si>
  <si>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</si>
  <si>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</si>
  <si>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</si>
  <si>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</si>
  <si>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</si>
  <si>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</si>
  <si>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</si>
  <si>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</si>
  <si>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</si>
  <si>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</si>
  <si>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</si>
  <si>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</si>
  <si>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</si>
  <si>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</si>
  <si>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</si>
  <si>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</si>
  <si>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</si>
  <si>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</si>
  <si>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</si>
  <si>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</si>
  <si>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</si>
  <si>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</si>
  <si>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</si>
  <si>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</si>
  <si>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</si>
  <si>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</si>
  <si>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</si>
  <si>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</si>
  <si>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</si>
  <si>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</si>
  <si>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</si>
  <si>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</si>
  <si>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</si>
  <si>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</si>
  <si>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</si>
  <si>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</si>
  <si>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</si>
  <si>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</si>
  <si>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</si>
  <si>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</si>
  <si>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</si>
  <si>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</si>
  <si>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</si>
  <si>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</si>
  <si>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</si>
  <si>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</si>
  <si>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</si>
  <si>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</si>
  <si>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</si>
  <si>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</si>
  <si>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</si>
  <si>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</si>
  <si>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</si>
  <si>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</si>
  <si>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</si>
  <si>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</si>
  <si>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</si>
  <si>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</si>
  <si>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</si>
  <si>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</si>
  <si>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</si>
  <si>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</si>
  <si>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</si>
  <si>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</si>
  <si>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</si>
  <si>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</si>
  <si>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</si>
  <si>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</si>
  <si>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</si>
  <si>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</si>
  <si>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</si>
  <si>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</si>
  <si>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</si>
  <si>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</si>
  <si>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</si>
  <si>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</si>
  <si>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</si>
  <si>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</si>
  <si>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</si>
  <si>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</si>
  <si>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</si>
  <si>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</si>
  <si>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</si>
  <si>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</si>
  <si>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</si>
  <si>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</si>
  <si>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</si>
  <si>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</si>
  <si>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</si>
  <si>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</si>
  <si>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</si>
  <si>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</si>
  <si>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</si>
  <si>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</si>
  <si>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</si>
  <si>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</si>
  <si>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</si>
  <si>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</si>
  <si>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</si>
  <si>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</si>
  <si>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</si>
  <si>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</si>
  <si>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</si>
  <si>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</si>
  <si>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</si>
  <si>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</si>
  <si>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</si>
  <si>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</si>
  <si>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</si>
  <si>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</si>
  <si>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</si>
  <si>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</si>
  <si>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</si>
  <si>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</si>
  <si>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</si>
  <si>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</si>
  <si>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</si>
  <si>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</si>
  <si>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</si>
  <si>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</si>
  <si>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</si>
  <si>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</si>
  <si>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</si>
  <si>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</si>
  <si>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</si>
  <si>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</si>
  <si>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</si>
  <si>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</si>
  <si>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</si>
  <si>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</si>
  <si>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</si>
  <si>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</si>
  <si>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</si>
  <si>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</si>
  <si>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</si>
  <si>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</si>
  <si>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</si>
  <si>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</si>
  <si>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</si>
  <si>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</si>
  <si>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</si>
  <si>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</si>
  <si>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</si>
  <si>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</si>
  <si>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</si>
  <si>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</si>
  <si>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</si>
  <si>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</si>
  <si>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</si>
  <si>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</si>
  <si>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</si>
  <si>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</si>
  <si>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</si>
  <si>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</si>
  <si>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</si>
  <si>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</si>
  <si>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</si>
  <si>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</si>
  <si>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</si>
  <si>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</si>
  <si>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</si>
  <si>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</si>
  <si>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</si>
  <si>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</si>
  <si>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</si>
  <si>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</si>
  <si>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</si>
  <si>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</si>
  <si>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</si>
  <si>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</si>
  <si>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</si>
  <si>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</si>
  <si>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</si>
  <si>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</si>
  <si>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</si>
  <si>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</si>
  <si>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</si>
  <si>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</si>
  <si>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</si>
  <si>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</si>
  <si>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</si>
  <si>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</si>
  <si>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</si>
  <si>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</si>
  <si>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</si>
  <si>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</si>
  <si>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</si>
  <si>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</si>
  <si>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</si>
  <si>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</si>
  <si>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</si>
  <si>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</si>
  <si>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</si>
  <si>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</si>
  <si>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</si>
  <si>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</si>
  <si>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</si>
  <si>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</si>
  <si>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</si>
  <si>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</si>
  <si>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</si>
  <si>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</si>
  <si>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</si>
  <si>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</si>
  <si>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</si>
  <si>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</si>
  <si>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</si>
  <si>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</si>
  <si>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</si>
  <si>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</si>
  <si>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</si>
  <si>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</si>
  <si>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</si>
  <si>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</si>
  <si>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</si>
  <si>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</si>
  <si>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</si>
  <si>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</si>
  <si>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</si>
  <si>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</si>
  <si>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</si>
  <si>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</si>
  <si>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</si>
  <si>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</si>
  <si>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</si>
  <si>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</si>
  <si>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</si>
  <si>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</si>
  <si>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</si>
  <si>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</si>
  <si>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</si>
  <si>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</si>
  <si>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</si>
  <si>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</si>
  <si>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</si>
  <si>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</si>
  <si>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</si>
  <si>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</si>
  <si>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</si>
  <si>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</si>
  <si>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</si>
  <si>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</si>
  <si>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</si>
  <si>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</si>
  <si>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</si>
  <si>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</si>
  <si>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</si>
  <si>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</si>
  <si>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</si>
  <si>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</si>
  <si>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</si>
  <si>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</si>
  <si>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</si>
  <si>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</si>
  <si>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</si>
  <si>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</si>
  <si>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</si>
  <si>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</si>
  <si>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</si>
  <si>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</si>
  <si>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</si>
  <si>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</si>
  <si>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</si>
  <si>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</si>
  <si>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</si>
  <si>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</si>
  <si>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</si>
  <si>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</si>
  <si>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</si>
  <si>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</si>
  <si>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</si>
  <si>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</si>
  <si>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</si>
  <si>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</si>
  <si>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</si>
  <si>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</si>
  <si>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</si>
  <si>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</si>
  <si>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</si>
  <si>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</si>
  <si>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</si>
  <si>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</si>
  <si>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</si>
  <si>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</si>
  <si>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</si>
  <si>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</si>
  <si>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</si>
  <si>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</si>
  <si>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</si>
  <si>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</si>
  <si>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</si>
  <si>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</si>
  <si>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</si>
  <si>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</si>
  <si>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</si>
  <si>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</si>
  <si>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</si>
  <si>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</si>
  <si>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</si>
  <si>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</si>
  <si>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</si>
  <si>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</si>
  <si>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</si>
  <si>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</si>
  <si>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</si>
  <si>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</si>
  <si>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</si>
  <si>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</si>
  <si>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</si>
  <si>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</si>
  <si>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</si>
  <si>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</si>
  <si>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</si>
  <si>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</si>
  <si>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</si>
  <si>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</si>
  <si>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</si>
  <si>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</si>
  <si>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</si>
  <si>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</si>
  <si>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</si>
  <si>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</si>
  <si>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</si>
  <si>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</si>
  <si>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</si>
  <si>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</si>
  <si>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</si>
  <si>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</si>
  <si>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</si>
  <si>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</si>
  <si>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</si>
  <si>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</si>
  <si>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</si>
  <si>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</si>
  <si>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</si>
  <si>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</si>
  <si>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</si>
  <si>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</si>
  <si>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</si>
  <si>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</si>
  <si>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</si>
  <si>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</si>
  <si>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</si>
  <si>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</si>
  <si>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</si>
  <si>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</si>
  <si>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</si>
  <si>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</si>
  <si>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</si>
  <si>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</si>
  <si>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</si>
  <si>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</si>
  <si>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</si>
  <si>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</si>
  <si>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</si>
  <si>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</si>
  <si>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</si>
  <si>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</si>
  <si>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</si>
  <si>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</si>
  <si>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</si>
  <si>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</si>
  <si>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</si>
  <si>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</si>
  <si>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</si>
  <si>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</si>
  <si>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</si>
  <si>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</si>
  <si>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</si>
  <si>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</si>
  <si>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</si>
  <si>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</si>
  <si>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</si>
  <si>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</si>
  <si>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</si>
  <si>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</si>
  <si>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</si>
  <si>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</si>
  <si>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</si>
  <si>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</si>
  <si>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</si>
  <si>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</si>
  <si>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</si>
  <si>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</si>
  <si>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</si>
  <si>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</si>
  <si>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</si>
  <si>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</si>
  <si>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</si>
  <si>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</si>
  <si>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</si>
  <si>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</si>
  <si>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</si>
  <si>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</si>
  <si>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</si>
  <si>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</si>
  <si>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</si>
  <si>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</si>
  <si>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</si>
  <si>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</si>
  <si>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</si>
  <si>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</si>
  <si>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</si>
  <si>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</si>
  <si>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</si>
  <si>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</si>
  <si>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</si>
  <si>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</si>
  <si>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</si>
  <si>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</si>
  <si>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</si>
  <si>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</si>
  <si>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</si>
  <si>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</si>
  <si>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</si>
  <si>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</si>
  <si>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</si>
  <si>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</si>
  <si>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</si>
  <si>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</si>
  <si>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</si>
  <si>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</si>
  <si>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</si>
  <si>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</si>
  <si>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</si>
  <si>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</si>
  <si>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</si>
  <si>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</si>
  <si>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</si>
  <si>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</si>
  <si>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</si>
  <si>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</si>
  <si>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</si>
  <si>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</si>
  <si>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</si>
  <si>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</si>
  <si>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</si>
  <si>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</si>
  <si>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</si>
  <si>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</si>
  <si>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</si>
  <si>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</si>
  <si>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</si>
  <si>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</si>
  <si>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</si>
  <si>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</si>
  <si>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</si>
  <si>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</si>
  <si>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</si>
  <si>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</si>
  <si>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</si>
  <si>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</si>
  <si>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</si>
  <si>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</si>
  <si>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</si>
  <si>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</si>
  <si>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</si>
  <si>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</si>
  <si>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</si>
  <si>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</si>
  <si>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</si>
  <si>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</si>
  <si>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</si>
  <si>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</si>
  <si>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</si>
  <si>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</si>
  <si>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</si>
  <si>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</si>
  <si>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</si>
  <si>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</si>
  <si>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</si>
  <si>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</si>
  <si>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</si>
  <si>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</si>
  <si>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</si>
  <si>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</si>
  <si>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</si>
  <si>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</si>
  <si>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</si>
  <si>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</si>
  <si>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</si>
  <si>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</si>
  <si>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</si>
  <si>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</si>
  <si>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</si>
  <si>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</si>
  <si>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</si>
  <si>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</si>
  <si>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</si>
  <si>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</si>
  <si>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</si>
  <si>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</si>
  <si>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</si>
  <si>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</si>
  <si>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</si>
  <si>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</si>
  <si>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</si>
  <si>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</si>
  <si>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</si>
  <si>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</si>
  <si>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</si>
  <si>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</si>
  <si>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</si>
  <si>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</si>
  <si>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</si>
  <si>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</si>
  <si>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</si>
  <si>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</si>
  <si>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</si>
  <si>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</si>
  <si>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</si>
  <si>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</si>
  <si>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</si>
  <si>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</si>
  <si>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</si>
  <si>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</si>
  <si>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</si>
  <si>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</si>
  <si>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</si>
  <si>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</si>
  <si>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</si>
  <si>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</si>
  <si>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</si>
  <si>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</si>
  <si>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</si>
  <si>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</si>
  <si>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</si>
  <si>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</si>
  <si>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</si>
  <si>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</si>
  <si>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</si>
  <si>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</si>
  <si>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</si>
  <si>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</si>
  <si>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</si>
  <si>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</si>
  <si>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</si>
  <si>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</si>
  <si>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</si>
  <si>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</si>
  <si>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</si>
  <si>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</si>
  <si>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</si>
  <si>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</si>
  <si>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</si>
  <si>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</si>
  <si>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</si>
  <si>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</si>
  <si>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</si>
  <si>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</si>
  <si>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</si>
  <si>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</si>
  <si>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</si>
  <si>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</si>
  <si>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</si>
  <si>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</si>
  <si>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</si>
  <si>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</si>
  <si>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</si>
  <si>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</si>
  <si>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</si>
  <si>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</si>
  <si>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</si>
  <si>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</si>
  <si>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</si>
  <si>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</si>
  <si>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</si>
  <si>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</si>
  <si>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</si>
  <si>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</si>
  <si>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</si>
  <si>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</si>
  <si>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</si>
  <si>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</si>
  <si>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</si>
  <si>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</si>
  <si>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</si>
  <si>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</si>
  <si>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</si>
  <si>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</si>
  <si>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</si>
  <si>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</si>
  <si>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</si>
  <si>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</si>
  <si>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</si>
  <si>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</si>
  <si>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</si>
  <si>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</si>
  <si>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</si>
  <si>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</si>
  <si>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</si>
  <si>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</si>
  <si>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</si>
  <si>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</si>
  <si>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</si>
  <si>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</si>
  <si>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</si>
  <si>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</si>
  <si>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</si>
  <si>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</si>
  <si>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</si>
  <si>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</si>
  <si>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</si>
  <si>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</si>
  <si>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</si>
  <si>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</si>
  <si>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</si>
  <si>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</si>
  <si>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</si>
  <si>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</si>
  <si>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</si>
  <si>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</si>
  <si>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</si>
  <si>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</si>
  <si>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</si>
  <si>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</si>
  <si>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</si>
  <si>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</si>
  <si>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</si>
  <si>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</si>
  <si>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</si>
  <si>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</si>
  <si>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</si>
  <si>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</si>
  <si>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</si>
  <si>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</si>
  <si>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</si>
  <si>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</si>
  <si>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</si>
  <si>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</si>
  <si>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</si>
  <si>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</si>
  <si>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</si>
  <si>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</si>
  <si>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</si>
  <si>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</si>
  <si>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</si>
  <si>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</si>
  <si>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</si>
  <si>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</si>
  <si>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</si>
  <si>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</si>
  <si>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</si>
  <si>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</si>
  <si>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</si>
  <si>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</si>
  <si>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</si>
  <si>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</si>
  <si>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</si>
  <si>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</si>
  <si>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</si>
  <si>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</si>
  <si>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</si>
  <si>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</si>
  <si>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</si>
  <si>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</si>
  <si>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</si>
  <si>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</si>
  <si>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</si>
  <si>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</si>
  <si>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</si>
  <si>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</si>
  <si>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</si>
  <si>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</si>
  <si>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</si>
  <si>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</si>
  <si>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</si>
  <si>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</si>
  <si>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</si>
  <si>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</si>
  <si>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</si>
  <si>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</si>
  <si>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</si>
  <si>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</si>
  <si>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</si>
  <si>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</si>
  <si>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</si>
  <si>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</si>
  <si>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</si>
  <si>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</si>
  <si>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</si>
  <si>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</si>
  <si>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</si>
  <si>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</si>
  <si>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</si>
  <si>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</si>
  <si>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</si>
  <si>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</si>
  <si>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</si>
  <si>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</si>
  <si>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</si>
  <si>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</si>
  <si>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</si>
  <si>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</si>
  <si>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</si>
  <si>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</si>
  <si>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</si>
  <si>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</si>
  <si>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</si>
  <si>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</si>
  <si>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</si>
  <si>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</si>
  <si>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</si>
  <si>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</si>
  <si>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</si>
  <si>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</si>
  <si>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</si>
  <si>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</si>
  <si>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</si>
  <si>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</si>
  <si>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</si>
  <si>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</si>
  <si>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</si>
  <si>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</si>
  <si>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</si>
  <si>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</si>
  <si>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</si>
  <si>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</si>
  <si>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</si>
  <si>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</si>
  <si>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</si>
  <si>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</si>
  <si>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</si>
  <si>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</si>
  <si>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</si>
  <si>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</si>
  <si>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</si>
  <si>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</si>
  <si>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</si>
  <si>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</si>
  <si>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</si>
  <si>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</si>
  <si>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</si>
  <si>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</si>
  <si>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</si>
  <si>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</si>
  <si>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</si>
  <si>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</si>
  <si>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</si>
  <si>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</si>
  <si>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</si>
  <si>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</si>
  <si>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</si>
  <si>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</si>
  <si>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</si>
  <si>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</si>
  <si>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</si>
  <si>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</si>
  <si>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</si>
  <si>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</si>
  <si>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</si>
  <si>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</si>
  <si>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</si>
  <si>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</si>
  <si>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</si>
  <si>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</si>
  <si>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</si>
  <si>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</si>
  <si>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</si>
  <si>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</si>
  <si>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</si>
  <si>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</si>
  <si>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</si>
  <si>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</si>
  <si>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</si>
  <si>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</si>
  <si>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</si>
  <si>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</si>
  <si>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</si>
  <si>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</si>
  <si>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</si>
  <si>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</si>
  <si>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</si>
  <si>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</si>
  <si>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</si>
  <si>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</si>
  <si>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</si>
  <si>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</si>
  <si>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</si>
  <si>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</si>
  <si>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</si>
  <si>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</si>
  <si>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</si>
  <si>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</si>
  <si>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</si>
  <si>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</si>
  <si>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</si>
  <si>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</si>
  <si>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</si>
  <si>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</si>
  <si>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</si>
  <si>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</si>
  <si>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</si>
  <si>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</si>
  <si>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</si>
  <si>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</si>
  <si>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</si>
  <si>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</si>
  <si>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</si>
  <si>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</si>
  <si>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</si>
  <si>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</si>
  <si>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</si>
  <si>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</si>
  <si>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</si>
  <si>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</si>
  <si>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</si>
  <si>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</si>
  <si>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</si>
  <si>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</si>
  <si>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</si>
  <si>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</si>
  <si>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</si>
  <si>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</si>
  <si>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</si>
  <si>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</si>
  <si>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</si>
  <si>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</si>
  <si>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</si>
  <si>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</si>
  <si>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</si>
  <si>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</si>
  <si>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</si>
  <si>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</si>
  <si>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</si>
  <si>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</si>
  <si>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</si>
  <si>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</si>
  <si>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</si>
  <si>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</si>
  <si>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</si>
  <si>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</si>
  <si>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</si>
  <si>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</si>
  <si>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</si>
  <si>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</si>
  <si>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</si>
  <si>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</si>
  <si>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</si>
  <si>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</si>
  <si>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</si>
  <si>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</si>
  <si>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</si>
  <si>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</si>
  <si>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</si>
  <si>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</si>
  <si>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</si>
  <si>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</si>
  <si>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</si>
  <si>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</si>
  <si>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</si>
  <si>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</si>
  <si>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</si>
  <si>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</si>
  <si>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</si>
  <si>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</si>
  <si>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</si>
  <si>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</si>
  <si>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</si>
  <si>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</si>
  <si>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</si>
  <si>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</si>
  <si>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</si>
  <si>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</si>
  <si>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</si>
  <si>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</si>
  <si>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</si>
  <si>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</si>
  <si>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</si>
  <si>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</si>
  <si>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</si>
  <si>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</si>
  <si>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</si>
  <si>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</si>
  <si>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</si>
  <si>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</si>
  <si>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</si>
  <si>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</si>
  <si>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</si>
  <si>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</si>
  <si>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</si>
  <si>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</si>
  <si>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</si>
  <si>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</si>
  <si>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</si>
  <si>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</si>
  <si>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</si>
  <si>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</si>
  <si>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</si>
  <si>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</si>
  <si>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</si>
  <si>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</si>
  <si>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</si>
  <si>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</si>
  <si>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</si>
  <si>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</si>
  <si>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</si>
  <si>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</si>
  <si>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</si>
  <si>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</si>
  <si>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</si>
  <si>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</si>
  <si>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</si>
  <si>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</si>
  <si>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</si>
  <si>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</si>
  <si>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</si>
  <si>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</si>
  <si>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</si>
  <si>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</si>
  <si>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</si>
  <si>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</si>
  <si>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</si>
  <si>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</si>
  <si>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</si>
  <si>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</si>
  <si>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</si>
  <si>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</si>
  <si>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</si>
  <si>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</si>
  <si>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</si>
  <si>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</si>
  <si>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</si>
  <si>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</si>
  <si>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</si>
  <si>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</si>
  <si>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</si>
  <si>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</si>
  <si>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</si>
  <si>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</si>
  <si>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</si>
  <si>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</si>
  <si>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</si>
  <si>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</si>
  <si>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</si>
  <si>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</si>
  <si>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</si>
  <si>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</si>
  <si>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</si>
  <si>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</si>
  <si>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</si>
  <si>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</si>
  <si>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</si>
  <si>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</si>
  <si>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</si>
  <si>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</si>
  <si>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</si>
  <si>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</si>
  <si>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</si>
  <si>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</si>
  <si>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</si>
  <si>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</si>
  <si>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</si>
  <si>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</si>
  <si>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</si>
  <si>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</si>
  <si>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</si>
  <si>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</si>
  <si>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</si>
  <si>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</si>
  <si>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</si>
  <si>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</si>
  <si>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</si>
  <si>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</si>
  <si>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</si>
  <si>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</si>
  <si>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</si>
  <si>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</si>
  <si>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</si>
  <si>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</si>
  <si>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</si>
  <si>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</si>
  <si>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</si>
  <si>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</si>
  <si>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</si>
  <si>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</si>
  <si>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</si>
  <si>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</si>
  <si>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</si>
  <si>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</si>
  <si>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</si>
  <si>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</si>
  <si>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</si>
  <si>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</si>
  <si>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</si>
  <si>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</si>
  <si>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</si>
  <si>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</si>
  <si>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</si>
  <si>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</si>
  <si>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</si>
  <si>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</si>
  <si>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</si>
  <si>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</si>
  <si>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</si>
  <si>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</si>
  <si>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</si>
  <si>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</si>
  <si>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</si>
  <si>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</si>
  <si>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</si>
  <si>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</si>
  <si>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</si>
  <si>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</si>
  <si>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</si>
  <si>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</si>
  <si>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</si>
  <si>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</si>
  <si>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</si>
  <si>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</si>
  <si>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</si>
  <si>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</si>
  <si>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</si>
  <si>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</si>
  <si>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</si>
  <si>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</si>
  <si>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</si>
  <si>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</si>
  <si>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</si>
  <si>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</si>
  <si>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</si>
  <si>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</si>
  <si>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</si>
  <si>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</si>
  <si>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</si>
  <si>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</si>
  <si>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</si>
  <si>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</si>
  <si>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</si>
  <si>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</si>
  <si>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</si>
  <si>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</si>
  <si>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</si>
  <si>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</si>
  <si>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</si>
  <si>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</si>
  <si>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</si>
  <si>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</si>
  <si>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</si>
  <si>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</si>
  <si>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</si>
  <si>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</si>
  <si>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</si>
  <si>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</si>
  <si>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</si>
  <si>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</si>
  <si>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</si>
  <si>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</si>
  <si>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</si>
  <si>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</si>
  <si>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</si>
  <si>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</si>
  <si>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</si>
  <si>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</si>
  <si>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</si>
  <si>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</si>
  <si>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</si>
  <si>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</si>
  <si>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</si>
  <si>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</si>
  <si>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</si>
  <si>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</si>
  <si>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</si>
  <si>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</si>
  <si>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</si>
  <si>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</si>
  <si>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</si>
  <si>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</si>
  <si>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</si>
  <si>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</si>
  <si>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</si>
  <si>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</si>
  <si>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</si>
  <si>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</si>
  <si>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</si>
  <si>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</si>
  <si>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</si>
  <si>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</si>
  <si>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</si>
  <si>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</si>
  <si>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</si>
  <si>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</si>
  <si>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</si>
  <si>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</si>
  <si>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</si>
  <si>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</si>
  <si>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</si>
  <si>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</si>
  <si>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</si>
  <si>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</si>
  <si>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</si>
  <si>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</si>
  <si>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</si>
  <si>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</si>
  <si>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</si>
  <si>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</si>
  <si>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</si>
  <si>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</si>
  <si>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</si>
  <si>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</si>
  <si>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</si>
  <si>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</si>
  <si>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</si>
  <si>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</si>
  <si>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</si>
  <si>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</si>
  <si>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</si>
  <si>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</si>
  <si>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</si>
  <si>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</si>
  <si>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</si>
  <si>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</si>
  <si>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</si>
  <si>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</si>
  <si>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</si>
  <si>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</si>
  <si>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</si>
  <si>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</si>
  <si>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</si>
  <si>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</si>
  <si>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</si>
  <si>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</si>
  <si>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</si>
  <si>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</si>
  <si>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</si>
  <si>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</si>
  <si>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</si>
  <si>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</si>
  <si>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</si>
  <si>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</si>
  <si>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</si>
  <si>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</si>
  <si>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</si>
  <si>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</si>
  <si>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</si>
  <si>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</si>
  <si>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</si>
  <si>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</si>
  <si>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</si>
  <si>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</si>
  <si>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</si>
  <si>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</si>
  <si>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</si>
  <si>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</si>
  <si>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</si>
  <si>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</si>
  <si>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</si>
  <si>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</si>
  <si>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</si>
  <si>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</si>
  <si>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</si>
  <si>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</si>
  <si>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</si>
  <si>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</si>
  <si>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</si>
  <si>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</si>
  <si>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</si>
  <si>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</si>
  <si>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</si>
  <si>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</si>
  <si>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</si>
  <si>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</si>
  <si>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</si>
  <si>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</si>
  <si>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</si>
  <si>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</si>
  <si>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</si>
  <si>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</si>
  <si>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</si>
  <si>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</si>
  <si>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</si>
  <si>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</si>
  <si>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</si>
  <si>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</si>
  <si>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</si>
  <si>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</si>
  <si>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</si>
  <si>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</si>
  <si>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</si>
  <si>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</si>
  <si>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</si>
  <si>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</si>
  <si>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</si>
  <si>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</si>
  <si>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</si>
  <si>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</si>
  <si>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</si>
  <si>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</si>
  <si>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</si>
  <si>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</si>
  <si>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</si>
  <si>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</si>
  <si>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</si>
  <si>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</si>
  <si>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</si>
  <si>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</si>
  <si>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</si>
  <si>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</si>
  <si>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</si>
  <si>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</si>
  <si>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</si>
  <si>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</si>
  <si>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</si>
  <si>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</si>
  <si>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</si>
  <si>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</si>
  <si>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</si>
  <si>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</si>
  <si>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</si>
  <si>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</si>
  <si>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</si>
  <si>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</si>
  <si>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</si>
  <si>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</si>
  <si>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</si>
  <si>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</si>
  <si>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</si>
  <si>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</si>
  <si>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</si>
  <si>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</si>
  <si>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</si>
  <si>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</si>
  <si>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</si>
  <si>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</si>
  <si>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</si>
  <si>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</si>
  <si>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</si>
  <si>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</si>
  <si>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</si>
  <si>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</si>
  <si>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</si>
  <si>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</si>
  <si>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</si>
  <si>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</si>
  <si>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</si>
  <si>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</si>
  <si>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</si>
  <si>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</si>
  <si>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</si>
  <si>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</si>
  <si>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</si>
  <si>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</si>
  <si>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</si>
  <si>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</si>
  <si>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</si>
  <si>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</si>
  <si>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</si>
  <si>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</si>
  <si>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</si>
  <si>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</si>
  <si>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</si>
  <si>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</si>
  <si>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</si>
  <si>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</si>
  <si>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</si>
  <si>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</si>
  <si>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</si>
  <si>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</si>
  <si>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</si>
  <si>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</si>
  <si>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</si>
  <si>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</si>
  <si>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</si>
  <si>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</si>
  <si>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</si>
  <si>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</si>
  <si>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</si>
  <si>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</si>
  <si>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</si>
  <si>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</si>
  <si>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</si>
  <si>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</si>
  <si>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</si>
  <si>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</si>
  <si>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</si>
  <si>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</si>
  <si>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</si>
  <si>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</si>
  <si>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</si>
  <si>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</si>
  <si>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</si>
  <si>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</si>
  <si>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</si>
  <si>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</si>
  <si>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</si>
  <si>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</si>
  <si>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</si>
  <si>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</si>
  <si>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</si>
  <si>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</si>
  <si>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</si>
  <si>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</si>
  <si>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</si>
  <si>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</si>
  <si>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</si>
  <si>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</si>
  <si>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</si>
  <si>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</si>
  <si>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</si>
  <si>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</si>
  <si>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</si>
  <si>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</si>
  <si>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</si>
  <si>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</si>
  <si>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</si>
  <si>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</si>
  <si>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</si>
  <si>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</si>
  <si>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</si>
  <si>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</si>
  <si>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</si>
  <si>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</si>
  <si>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</si>
  <si>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</si>
  <si>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</si>
  <si>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</si>
  <si>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</si>
  <si>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</si>
  <si>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</si>
  <si>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</si>
  <si>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</si>
  <si>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</si>
  <si>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</si>
  <si>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</si>
  <si>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</si>
  <si>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</si>
  <si>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</si>
  <si>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</si>
  <si>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</si>
  <si>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</si>
  <si>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</si>
  <si>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</si>
  <si>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</si>
  <si>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</si>
  <si>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</si>
  <si>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</si>
  <si>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</si>
  <si>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</si>
  <si>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</si>
  <si>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</si>
  <si>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</si>
  <si>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</si>
  <si>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</si>
  <si>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</si>
  <si>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</si>
  <si>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</si>
  <si>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</si>
  <si>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</si>
  <si>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</si>
  <si>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</si>
  <si>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</si>
  <si>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</si>
  <si>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</si>
  <si>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</si>
  <si>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</si>
  <si>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</si>
  <si>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</si>
  <si>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</si>
  <si>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</si>
  <si>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</si>
  <si>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</si>
  <si>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</si>
  <si>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</si>
  <si>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</si>
  <si>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</si>
  <si>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</si>
  <si>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</si>
  <si>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</si>
  <si>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</si>
  <si>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</si>
  <si>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</si>
  <si>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</si>
  <si>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</si>
  <si>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</si>
  <si>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</si>
  <si>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</si>
  <si>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</si>
  <si>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</si>
  <si>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</si>
  <si>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</si>
  <si>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</si>
  <si>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</si>
  <si>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</si>
  <si>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</si>
  <si>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</si>
  <si>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</si>
  <si>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</si>
  <si>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</si>
  <si>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</si>
  <si>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</si>
  <si>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</si>
  <si>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</si>
  <si>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</si>
  <si>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</si>
  <si>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</si>
  <si>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</si>
  <si>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</si>
  <si>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</si>
  <si>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</si>
  <si>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</si>
  <si>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</si>
  <si>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</si>
  <si>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</si>
  <si>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</si>
  <si>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</si>
  <si>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</si>
  <si>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</si>
  <si>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</si>
  <si>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</si>
  <si>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</si>
  <si>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</si>
  <si>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</si>
  <si>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</si>
  <si>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</si>
  <si>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</si>
  <si>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</si>
  <si>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</si>
  <si>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</si>
  <si>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</si>
  <si>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</si>
  <si>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</si>
  <si>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</si>
  <si>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</si>
  <si>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</si>
  <si>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</si>
  <si>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</si>
  <si>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</si>
  <si>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</si>
  <si>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</si>
  <si>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</si>
  <si>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</si>
  <si>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</si>
  <si>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</si>
  <si>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</si>
  <si>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</si>
  <si>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</si>
  <si>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</si>
  <si>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</si>
  <si>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</si>
  <si>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</si>
  <si>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</si>
  <si>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</si>
  <si>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</si>
  <si>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</si>
  <si>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</si>
  <si>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</si>
  <si>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</si>
  <si>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</si>
  <si>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</si>
  <si>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</si>
  <si>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</si>
  <si>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</si>
  <si>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</si>
  <si>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</si>
  <si>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</si>
  <si>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</si>
  <si>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</si>
  <si>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</si>
  <si>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</si>
  <si>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</si>
  <si>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</si>
  <si>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</si>
  <si>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</si>
  <si>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</si>
  <si>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</si>
  <si>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</si>
  <si>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</si>
  <si>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</si>
  <si>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</si>
  <si>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</si>
  <si>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</si>
  <si>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</si>
  <si>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</si>
  <si>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</si>
  <si>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</si>
  <si>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</si>
  <si>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</si>
  <si>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</si>
  <si>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</si>
  <si>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</si>
  <si>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</si>
  <si>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</si>
  <si>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</si>
  <si>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</si>
  <si>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</si>
  <si>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</si>
  <si>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</si>
  <si>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</si>
  <si>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</si>
  <si>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</si>
  <si>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</si>
  <si>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</si>
  <si>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</si>
  <si>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</si>
  <si>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</si>
  <si>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</si>
  <si>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</si>
  <si>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</si>
  <si>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</si>
  <si>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</si>
  <si>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</si>
  <si>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</si>
  <si>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</si>
  <si>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</si>
  <si>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</si>
  <si>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</si>
  <si>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</si>
  <si>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</si>
  <si>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</si>
  <si>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</si>
  <si>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</si>
  <si>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</si>
  <si>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</si>
  <si>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</si>
  <si>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</si>
  <si>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</si>
  <si>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</si>
  <si>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</si>
  <si>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</si>
  <si>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</si>
  <si>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</si>
  <si>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</si>
  <si>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</si>
  <si>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</si>
  <si>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</si>
  <si>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</si>
  <si>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</si>
  <si>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</si>
  <si>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</si>
  <si>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</si>
  <si>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</si>
  <si>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</si>
  <si>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</si>
  <si>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</si>
  <si>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</si>
  <si>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</si>
  <si>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</si>
  <si>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</si>
  <si>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</si>
  <si>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</si>
  <si>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</si>
  <si>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</si>
  <si>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</si>
  <si>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</si>
  <si>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</si>
  <si>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</si>
  <si>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</si>
  <si>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</si>
  <si>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</si>
  <si>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</si>
  <si>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</si>
  <si>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</si>
  <si>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</si>
  <si>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</si>
  <si>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</si>
  <si>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</si>
  <si>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</si>
  <si>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</si>
  <si>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</si>
  <si>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</si>
  <si>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</si>
  <si>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</si>
  <si>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</si>
  <si>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</si>
  <si>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</si>
  <si>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</si>
  <si>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</si>
  <si>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</si>
  <si>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</si>
  <si>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</si>
  <si>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</si>
  <si>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</si>
  <si>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</si>
  <si>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</si>
  <si>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</si>
  <si>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</si>
  <si>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</si>
  <si>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</si>
  <si>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</si>
  <si>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</si>
  <si>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</si>
  <si>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</si>
  <si>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</si>
  <si>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</si>
  <si>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</si>
  <si>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</si>
  <si>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</si>
  <si>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</si>
  <si>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</si>
  <si>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</si>
  <si>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</si>
  <si>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</si>
  <si>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</si>
  <si>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</si>
  <si>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</si>
  <si>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</si>
  <si>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</si>
  <si>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</si>
  <si>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</si>
  <si>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</si>
  <si>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</si>
  <si>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</si>
  <si>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</si>
  <si>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</si>
  <si>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</si>
  <si>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</si>
  <si>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</si>
  <si>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</si>
  <si>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</si>
  <si>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</si>
  <si>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</si>
  <si>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</si>
  <si>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</si>
  <si>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</si>
  <si>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</si>
  <si>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</si>
  <si>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</si>
  <si>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</si>
  <si>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</si>
  <si>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</si>
  <si>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</si>
  <si>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</si>
  <si>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</si>
  <si>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</si>
  <si>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</si>
  <si>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</si>
  <si>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</si>
  <si>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</si>
  <si>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</si>
  <si>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</si>
  <si>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</si>
  <si>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</si>
  <si>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</si>
  <si>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</si>
  <si>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</si>
  <si>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</si>
  <si>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</si>
  <si>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</si>
  <si>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</si>
  <si>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</si>
  <si>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</si>
  <si>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</si>
  <si>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</si>
  <si>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</si>
  <si>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</si>
  <si>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</si>
  <si>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</si>
  <si>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</si>
  <si>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</si>
  <si>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</si>
  <si>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</si>
  <si>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</si>
  <si>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</si>
  <si>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</si>
  <si>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</si>
  <si>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</si>
  <si>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</si>
  <si>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</si>
  <si>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</si>
  <si>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</si>
  <si>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</si>
  <si>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</si>
  <si>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</si>
  <si>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</si>
  <si>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</si>
  <si>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</si>
  <si>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</si>
  <si>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</si>
  <si>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</si>
  <si>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</si>
  <si>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</si>
  <si>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</si>
  <si>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</si>
  <si>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</si>
  <si>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</si>
  <si>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</si>
  <si>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</si>
  <si>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</si>
  <si>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</si>
  <si>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</si>
  <si>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</si>
  <si>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</si>
  <si>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</si>
  <si>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</si>
  <si>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</si>
  <si>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</si>
  <si>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</si>
  <si>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</si>
  <si>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</si>
  <si>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</si>
  <si>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</si>
  <si>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</si>
  <si>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</si>
  <si>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</si>
  <si>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</si>
  <si>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</si>
  <si>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</si>
  <si>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</si>
  <si>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</si>
  <si>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</si>
  <si>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</si>
  <si>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</si>
  <si>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</si>
  <si>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</si>
  <si>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</si>
  <si>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</si>
  <si>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</si>
  <si>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</si>
  <si>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</si>
  <si>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</si>
  <si>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</si>
  <si>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</si>
  <si>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</si>
  <si>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</si>
  <si>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</si>
  <si>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</si>
  <si>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</si>
  <si>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</si>
  <si>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</si>
  <si>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</si>
  <si>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</si>
  <si>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</si>
  <si>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</si>
  <si>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</si>
  <si>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</si>
  <si>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</si>
  <si>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</si>
  <si>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</si>
  <si>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</si>
  <si>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</si>
  <si>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</si>
  <si>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</si>
  <si>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</si>
  <si>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</si>
  <si>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</si>
  <si>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</si>
  <si>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</si>
  <si>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</si>
  <si>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</si>
  <si>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</si>
  <si>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</si>
  <si>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</si>
  <si>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</si>
  <si>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</si>
  <si>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</si>
  <si>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</si>
  <si>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</si>
  <si>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</si>
  <si>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</si>
  <si>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</si>
  <si>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</si>
  <si>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</si>
  <si>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</si>
  <si>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</si>
  <si>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</si>
  <si>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</si>
  <si>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</si>
  <si>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</si>
  <si>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</si>
  <si>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</si>
  <si>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</si>
  <si>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</si>
  <si>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</si>
  <si>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</si>
  <si>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</si>
  <si>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</si>
  <si>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</si>
  <si>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</si>
  <si>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</si>
  <si>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</si>
  <si>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</si>
  <si>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</si>
  <si>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</si>
  <si>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</si>
  <si>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</si>
  <si>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</si>
  <si>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</si>
  <si>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</si>
  <si>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</si>
  <si>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</si>
  <si>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</si>
  <si>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</si>
  <si>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</si>
  <si>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</si>
  <si>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</si>
  <si>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</si>
  <si>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</si>
  <si>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</si>
  <si>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</si>
  <si>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</si>
  <si>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</si>
  <si>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</si>
  <si>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</si>
  <si>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</si>
  <si>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</si>
  <si>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</si>
  <si>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</si>
  <si>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</si>
  <si>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</si>
  <si>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</si>
  <si>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</si>
  <si>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</si>
  <si>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</si>
  <si>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</si>
  <si>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</si>
  <si>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</si>
  <si>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</si>
  <si>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</si>
  <si>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</si>
  <si>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</si>
  <si>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</si>
  <si>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</si>
  <si>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</si>
  <si>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</si>
  <si>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</si>
  <si>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</si>
  <si>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</si>
  <si>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</si>
  <si>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</si>
  <si>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</si>
  <si>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</si>
  <si>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</si>
  <si>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</si>
  <si>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</si>
  <si>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</si>
  <si>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</si>
  <si>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</si>
  <si>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</si>
  <si>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</si>
  <si>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</si>
  <si>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</si>
  <si>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</si>
  <si>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</si>
  <si>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</si>
  <si>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</si>
  <si>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</si>
  <si>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</si>
  <si>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</si>
  <si>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</si>
  <si>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</si>
  <si>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</si>
  <si>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</si>
  <si>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</si>
  <si>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</si>
  <si>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</si>
  <si>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</si>
  <si>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</si>
  <si>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</si>
  <si>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</si>
  <si>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</si>
  <si>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</si>
  <si>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</si>
  <si>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</si>
  <si>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</si>
  <si>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</si>
  <si>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</si>
  <si>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</si>
  <si>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</si>
  <si>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</si>
  <si>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</si>
  <si>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</si>
  <si>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</si>
  <si>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</si>
  <si>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</si>
  <si>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</si>
  <si>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</si>
  <si>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</si>
  <si>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</si>
  <si>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</si>
  <si>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</si>
  <si>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</si>
  <si>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</si>
  <si>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</si>
  <si>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</si>
  <si>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</si>
  <si>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</si>
  <si>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</si>
  <si>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</si>
  <si>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</si>
  <si>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</si>
  <si>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</si>
  <si>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</si>
  <si>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</si>
  <si>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</si>
  <si>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</si>
  <si>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</si>
  <si>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</si>
  <si>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</si>
  <si>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</si>
  <si>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</si>
  <si>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</si>
  <si>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</si>
  <si>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</si>
  <si>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</si>
  <si>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</si>
  <si>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</si>
  <si>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</si>
  <si>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</si>
  <si>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</si>
  <si>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</si>
  <si>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</si>
  <si>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</si>
  <si>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</si>
  <si>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</si>
  <si>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</si>
  <si>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</si>
  <si>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</si>
  <si>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</si>
  <si>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</si>
  <si>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</si>
  <si>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</si>
  <si>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</si>
  <si>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</si>
  <si>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</si>
  <si>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</si>
  <si>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</si>
  <si>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</si>
  <si>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</si>
  <si>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</si>
  <si>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</si>
  <si>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</si>
  <si>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</si>
  <si>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</si>
  <si>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</si>
  <si>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</si>
  <si>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</si>
  <si>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</si>
  <si>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</si>
  <si>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</si>
  <si>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</si>
  <si>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</si>
  <si>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</si>
  <si>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</si>
  <si>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</si>
  <si>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</si>
  <si>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</si>
  <si>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</si>
  <si>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</si>
  <si>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</si>
  <si>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</si>
  <si>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</si>
  <si>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</si>
  <si>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</si>
  <si>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</si>
  <si>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</si>
  <si>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</si>
  <si>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</si>
  <si>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</si>
  <si>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</si>
  <si>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</si>
  <si>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</si>
  <si>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</si>
  <si>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</si>
  <si>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</si>
  <si>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</si>
  <si>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</si>
  <si>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</si>
  <si>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</si>
  <si>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</si>
  <si>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</si>
  <si>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</si>
  <si>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</si>
  <si>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</si>
  <si>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</si>
  <si>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</si>
  <si>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</si>
  <si>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</si>
  <si>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</si>
  <si>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</si>
  <si>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</si>
  <si>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</si>
  <si>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</si>
  <si>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</si>
  <si>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</si>
  <si>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</si>
  <si>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</si>
  <si>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</si>
  <si>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</si>
  <si>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</si>
  <si>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</si>
  <si>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</si>
  <si>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</si>
  <si>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</si>
  <si>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</si>
  <si>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</si>
  <si>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</si>
  <si>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</si>
  <si>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</si>
  <si>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</si>
  <si>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</si>
  <si>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</si>
  <si>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</si>
  <si>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</si>
  <si>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</si>
  <si>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</si>
  <si>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</si>
  <si>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</si>
  <si>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</si>
  <si>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</si>
  <si>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</si>
  <si>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</si>
  <si>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</si>
  <si>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</si>
  <si>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</si>
  <si>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</si>
  <si>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</si>
  <si>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</si>
  <si>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</si>
  <si>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</si>
  <si>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</si>
  <si>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</si>
  <si>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</si>
  <si>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</si>
  <si>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</si>
  <si>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</si>
  <si>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</si>
  <si>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</si>
  <si>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</si>
  <si>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</si>
  <si>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</si>
  <si>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</si>
  <si>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</si>
  <si>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</si>
  <si>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</si>
  <si>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</si>
  <si>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</si>
  <si>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</si>
  <si>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</si>
  <si>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</si>
  <si>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</si>
  <si>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</si>
  <si>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</si>
  <si>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</si>
  <si>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</si>
  <si>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</si>
  <si>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</si>
  <si>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</si>
  <si>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</si>
  <si>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</si>
  <si>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</si>
  <si>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</si>
  <si>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</si>
  <si>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</si>
  <si>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</si>
  <si>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</si>
  <si>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</si>
  <si>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</si>
  <si>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</si>
  <si>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</si>
  <si>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</si>
  <si>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</si>
  <si>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</si>
  <si>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</si>
  <si>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</si>
  <si>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</si>
  <si>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</si>
  <si>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</si>
  <si>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</si>
  <si>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</si>
  <si>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</si>
  <si>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</si>
  <si>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</si>
  <si>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</si>
  <si>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</si>
  <si>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</si>
  <si>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</si>
  <si>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</si>
  <si>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</si>
  <si>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</si>
  <si>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</si>
  <si>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</si>
  <si>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</si>
  <si>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</si>
  <si>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</si>
  <si>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</si>
  <si>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</si>
  <si>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</si>
  <si>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</si>
  <si>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</si>
  <si>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</si>
  <si>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</si>
  <si>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</si>
  <si>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</si>
  <si>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</si>
  <si>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</si>
  <si>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</si>
  <si>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</si>
  <si>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</si>
  <si>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</si>
  <si>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</si>
  <si>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</si>
  <si>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</si>
  <si>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</si>
  <si>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</si>
  <si>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</si>
  <si>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</si>
  <si>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</si>
  <si>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</si>
  <si>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</si>
  <si>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</si>
  <si>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</si>
  <si>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</si>
  <si>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</si>
  <si>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</si>
  <si>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</si>
  <si>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</si>
  <si>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</si>
  <si>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</si>
  <si>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</si>
  <si>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</si>
  <si>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</si>
  <si>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</si>
  <si>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</si>
  <si>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</si>
  <si>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</si>
  <si>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</si>
  <si>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</si>
  <si>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</si>
  <si>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</si>
  <si>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</si>
  <si>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</si>
  <si>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</si>
  <si>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</si>
  <si>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</si>
  <si>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</si>
  <si>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</si>
  <si>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</si>
  <si>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</si>
  <si>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</si>
  <si>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</si>
  <si>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</si>
  <si>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</si>
  <si>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</si>
  <si>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</si>
  <si>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</si>
  <si>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</si>
  <si>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</si>
  <si>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</si>
  <si>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</si>
  <si>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</si>
  <si>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</si>
  <si>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</si>
  <si>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</si>
  <si>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</si>
  <si>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</si>
  <si>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</si>
  <si>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</si>
  <si>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</si>
  <si>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</si>
  <si>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</si>
  <si>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</si>
  <si>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</si>
  <si>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</si>
  <si>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</si>
  <si>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</si>
  <si>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</si>
  <si>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</si>
  <si>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</si>
  <si>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</si>
  <si>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</si>
  <si>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</si>
  <si>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</si>
  <si>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</si>
  <si>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</si>
  <si>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</si>
  <si>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</si>
  <si>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</si>
  <si>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</si>
  <si>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</si>
  <si>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</si>
  <si>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</si>
  <si>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</si>
  <si>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</si>
  <si>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</si>
  <si>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</si>
  <si>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</si>
  <si>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</si>
  <si>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</si>
  <si>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</si>
  <si>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</si>
  <si>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</si>
  <si>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</si>
  <si>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</si>
  <si>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</si>
  <si>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</si>
  <si>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</si>
  <si>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</si>
  <si>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</si>
  <si>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</si>
  <si>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</si>
  <si>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</si>
  <si>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</si>
  <si>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</si>
  <si>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</si>
  <si>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</si>
  <si>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</si>
  <si>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</si>
  <si>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</si>
  <si>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</si>
  <si>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</si>
  <si>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</si>
  <si>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</si>
  <si>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</si>
  <si>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</si>
  <si>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</si>
  <si>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</si>
  <si>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</si>
  <si>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</si>
  <si>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</si>
  <si>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</si>
  <si>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</si>
  <si>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</si>
  <si>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</si>
  <si>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</si>
  <si>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</si>
  <si>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</si>
  <si>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</si>
  <si>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</si>
  <si>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</si>
  <si>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</si>
  <si>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</si>
  <si>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</si>
  <si>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</si>
  <si>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</si>
  <si>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</si>
  <si>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</si>
  <si>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</si>
  <si>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</si>
  <si>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</si>
  <si>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</si>
  <si>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</si>
  <si>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</si>
  <si>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</si>
  <si>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</si>
  <si>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</si>
  <si>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</si>
  <si>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</si>
  <si>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</si>
  <si>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</si>
  <si>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</si>
  <si>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</si>
  <si>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</si>
  <si>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</si>
  <si>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</si>
  <si>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</si>
  <si>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</si>
  <si>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</si>
  <si>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</si>
  <si>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</si>
  <si>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</si>
  <si>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</si>
  <si>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</si>
  <si>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</si>
  <si>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</si>
  <si>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</si>
  <si>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</si>
  <si>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</si>
  <si>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</si>
  <si>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</si>
  <si>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</si>
  <si>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</si>
  <si>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</si>
  <si>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</si>
  <si>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</si>
  <si>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</si>
  <si>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</si>
  <si>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</si>
  <si>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</si>
  <si>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</si>
  <si>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</si>
  <si>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</si>
  <si>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</si>
  <si>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</si>
  <si>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</si>
  <si>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</si>
  <si>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</si>
  <si>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</si>
  <si>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</si>
  <si>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</si>
  <si>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</si>
  <si>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</si>
  <si>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</si>
  <si>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</si>
  <si>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</si>
  <si>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</si>
  <si>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</si>
  <si>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</si>
  <si>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</si>
  <si>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</si>
  <si>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</si>
  <si>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</si>
  <si>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</si>
  <si>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</si>
  <si>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</si>
  <si>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</si>
  <si>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</si>
  <si>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</si>
  <si>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</si>
  <si>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</si>
  <si>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</si>
  <si>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</si>
  <si>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</si>
  <si>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</si>
  <si>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</si>
  <si>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</si>
  <si>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</si>
  <si>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</si>
  <si>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</si>
  <si>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</si>
  <si>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</si>
  <si>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</si>
  <si>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</si>
  <si>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</si>
  <si>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</si>
  <si>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</si>
  <si>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</si>
  <si>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</si>
  <si>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</si>
  <si>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</si>
  <si>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</si>
  <si>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</si>
  <si>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</si>
  <si>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</si>
  <si>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</si>
  <si>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</si>
  <si>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</si>
  <si>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</si>
  <si>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</si>
  <si>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</si>
  <si>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</si>
  <si>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</si>
  <si>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</si>
  <si>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</si>
  <si>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</si>
  <si>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</si>
  <si>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</si>
  <si>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</si>
  <si>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</si>
  <si>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</si>
  <si>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</si>
  <si>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</si>
  <si>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</si>
  <si>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</si>
  <si>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</si>
  <si>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</si>
  <si>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</si>
  <si>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</si>
  <si>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</si>
  <si>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</si>
  <si>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</si>
  <si>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</si>
  <si>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</si>
  <si>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</si>
  <si>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</si>
  <si>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</si>
  <si>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</si>
  <si>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</si>
  <si>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</si>
  <si>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</si>
  <si>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</si>
  <si>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</si>
  <si>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</si>
  <si>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</si>
  <si>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</si>
  <si>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</si>
  <si>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</si>
  <si>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</si>
  <si>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</si>
  <si>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</si>
  <si>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</si>
  <si>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</si>
  <si>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</si>
  <si>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</si>
  <si>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</si>
  <si>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</si>
  <si>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</si>
  <si>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</si>
  <si>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</si>
  <si>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</si>
  <si>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</si>
  <si>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</si>
  <si>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</si>
  <si>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</si>
  <si>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</si>
  <si>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</si>
  <si>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</si>
  <si>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</si>
  <si>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</si>
  <si>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</si>
  <si>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</si>
  <si>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</si>
  <si>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</si>
  <si>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</si>
  <si>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</si>
  <si>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</si>
  <si>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</si>
  <si>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</si>
  <si>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</si>
  <si>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</si>
  <si>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</si>
  <si>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</si>
  <si>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</si>
  <si>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</si>
  <si>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</si>
  <si>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</si>
  <si>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</si>
  <si>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</si>
  <si>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</si>
  <si>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</si>
  <si>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</si>
  <si>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</si>
  <si>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</si>
  <si>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</si>
  <si>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</si>
  <si>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</si>
  <si>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</si>
  <si>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</si>
  <si>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</si>
  <si>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</si>
  <si>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</si>
  <si>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</si>
  <si>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</si>
  <si>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</si>
  <si>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</si>
  <si>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</si>
  <si>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</si>
  <si>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</si>
  <si>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</si>
  <si>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</si>
  <si>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</si>
  <si>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</si>
  <si>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</si>
  <si>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</si>
  <si>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</si>
  <si>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</si>
  <si>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</si>
  <si>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</si>
  <si>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</si>
  <si>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</si>
  <si>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</si>
  <si>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</si>
  <si>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</si>
  <si>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</si>
  <si>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</si>
  <si>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</si>
  <si>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</si>
  <si>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</si>
  <si>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</si>
  <si>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</si>
  <si>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</si>
  <si>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</si>
  <si>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</si>
  <si>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</si>
  <si>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</si>
  <si>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</si>
  <si>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</si>
  <si>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</si>
  <si>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</si>
  <si>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</si>
  <si>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</si>
  <si>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</si>
  <si>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</si>
  <si>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</si>
  <si>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</si>
  <si>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</si>
  <si>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</si>
  <si>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</si>
  <si>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</si>
  <si>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</si>
  <si>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</si>
  <si>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</si>
  <si>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</si>
  <si>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</si>
  <si>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</si>
  <si>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</si>
  <si>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</si>
  <si>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</si>
  <si>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</si>
  <si>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</si>
  <si>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</si>
  <si>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</si>
  <si>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</si>
  <si>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</si>
  <si>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</si>
  <si>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</si>
  <si>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</si>
  <si>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</si>
  <si>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</si>
  <si>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</si>
  <si>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</si>
  <si>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</si>
  <si>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</si>
  <si>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</si>
  <si>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</si>
  <si>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</si>
  <si>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</si>
  <si>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</si>
  <si>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</si>
  <si>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</si>
  <si>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</si>
  <si>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</si>
  <si>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</si>
  <si>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</si>
  <si>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</si>
  <si>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</si>
  <si>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</si>
  <si>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</si>
  <si>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</si>
  <si>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</si>
  <si>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</si>
  <si>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</si>
  <si>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</si>
  <si>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</si>
  <si>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</si>
  <si>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</si>
  <si>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</si>
  <si>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</si>
  <si>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</si>
  <si>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</si>
  <si>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</si>
  <si>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</si>
  <si>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</si>
  <si>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</si>
  <si>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</si>
  <si>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</si>
  <si>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</si>
  <si>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</si>
  <si>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</si>
  <si>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</si>
  <si>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</si>
  <si>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</si>
  <si>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</si>
  <si>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</si>
  <si>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</si>
  <si>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</si>
  <si>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</si>
  <si>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</si>
  <si>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</si>
  <si>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</si>
  <si>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</si>
  <si>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</si>
  <si>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</si>
  <si>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</si>
  <si>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</si>
  <si>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</si>
  <si>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</si>
  <si>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</si>
  <si>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</si>
  <si>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</si>
  <si>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</si>
  <si>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</si>
  <si>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</si>
  <si>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</si>
  <si>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</si>
  <si>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</si>
  <si>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</si>
  <si>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</si>
  <si>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</si>
  <si>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</si>
  <si>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</si>
  <si>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</si>
  <si>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</si>
  <si>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</si>
  <si>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</si>
  <si>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</si>
  <si>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</si>
  <si>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</si>
  <si>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</si>
  <si>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</si>
  <si>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</si>
  <si>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</si>
  <si>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</si>
  <si>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</si>
  <si>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</si>
  <si>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</si>
  <si>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</si>
  <si>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</si>
  <si>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</si>
  <si>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</si>
  <si>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</si>
  <si>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</si>
  <si>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</si>
  <si>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</si>
  <si>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</si>
  <si>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</si>
  <si>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</si>
  <si>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</si>
  <si>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</si>
  <si>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</si>
  <si>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</si>
  <si>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</si>
  <si>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</si>
  <si>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</si>
  <si>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</si>
  <si>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</si>
  <si>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</si>
  <si>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</si>
  <si>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</si>
  <si>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</si>
  <si>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</si>
  <si>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</si>
  <si>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</si>
  <si>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</si>
  <si>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</si>
  <si>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</si>
  <si>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</si>
  <si>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</si>
  <si>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</si>
  <si>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</si>
  <si>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</si>
  <si>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</si>
  <si>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</si>
  <si>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</si>
  <si>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</si>
  <si>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</si>
  <si>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</si>
  <si>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</si>
  <si>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</si>
  <si>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</si>
  <si>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</si>
  <si>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</si>
  <si>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</si>
  <si>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</si>
  <si>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</si>
  <si>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</si>
  <si>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</si>
  <si>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</si>
  <si>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</si>
  <si>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</si>
  <si>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</si>
  <si>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</si>
  <si>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</si>
  <si>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</si>
  <si>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</si>
  <si>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</si>
  <si>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</si>
  <si>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</si>
  <si>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</si>
  <si>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</si>
  <si>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</si>
  <si>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</si>
  <si>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</si>
  <si>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</si>
  <si>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</si>
  <si>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</si>
  <si>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</si>
  <si>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</si>
  <si>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</si>
  <si>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</si>
  <si>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</si>
  <si>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</si>
  <si>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</si>
  <si>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</si>
  <si>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</si>
  <si>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</si>
  <si>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</si>
  <si>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</si>
  <si>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</si>
  <si>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</si>
  <si>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</si>
  <si>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</si>
  <si>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</si>
  <si>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</si>
  <si>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</si>
  <si>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</si>
  <si>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</si>
  <si>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</si>
  <si>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</si>
  <si>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</si>
  <si>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</si>
  <si>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</si>
  <si>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</si>
  <si>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</si>
  <si>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</si>
  <si>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</si>
  <si>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</si>
  <si>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</si>
  <si>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</si>
  <si>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</si>
  <si>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</si>
  <si>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</si>
  <si>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</si>
  <si>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</si>
  <si>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</si>
  <si>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</si>
  <si>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</si>
  <si>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</si>
  <si>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</si>
  <si>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</si>
  <si>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</si>
  <si>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</si>
  <si>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</si>
  <si>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</si>
  <si>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</si>
  <si>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</si>
  <si>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</si>
  <si>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</si>
  <si>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</si>
  <si>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</si>
  <si>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</si>
  <si>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</si>
  <si>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</si>
  <si>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</si>
  <si>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</si>
  <si>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</si>
  <si>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</si>
  <si>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</si>
  <si>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</si>
  <si>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</si>
  <si>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</si>
  <si>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</si>
  <si>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</si>
  <si>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</si>
  <si>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</si>
  <si>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</si>
  <si>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</si>
  <si>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</si>
  <si>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</si>
  <si>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</si>
  <si>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</si>
  <si>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</si>
  <si>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</si>
  <si>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</si>
  <si>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</si>
  <si>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</si>
  <si>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</si>
  <si>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</si>
  <si>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</si>
  <si>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</si>
  <si>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</si>
  <si>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</si>
  <si>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</si>
  <si>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</si>
  <si>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</si>
  <si>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</si>
  <si>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</si>
  <si>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</si>
  <si>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</si>
  <si>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</si>
  <si>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</si>
  <si>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</si>
  <si>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</si>
  <si>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</si>
  <si>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</si>
  <si>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</si>
  <si>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</si>
  <si>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</si>
  <si>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</si>
  <si>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</si>
  <si>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</si>
  <si>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</si>
  <si>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</si>
  <si>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</si>
  <si>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</si>
  <si>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</si>
  <si>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</si>
  <si>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</si>
  <si>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</si>
  <si>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</si>
  <si>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</si>
  <si>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</si>
  <si>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</si>
  <si>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</si>
  <si>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</si>
  <si>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</si>
  <si>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</si>
  <si>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</si>
  <si>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</si>
  <si>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</si>
  <si>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</si>
  <si>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</si>
  <si>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</si>
  <si>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</si>
  <si>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</si>
  <si>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</si>
  <si>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</si>
  <si>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</si>
  <si>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</si>
  <si>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</si>
  <si>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</si>
  <si>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</si>
  <si>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</si>
  <si>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</si>
  <si>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</si>
  <si>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</si>
  <si>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</si>
  <si>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</si>
  <si>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</si>
  <si>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</si>
  <si>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</si>
  <si>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</si>
  <si>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</si>
  <si>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</si>
  <si>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</si>
  <si>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</si>
  <si>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</si>
  <si>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</si>
  <si>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</si>
  <si>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</si>
  <si>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</si>
  <si>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</si>
  <si>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</si>
  <si>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</si>
  <si>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</si>
  <si>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</si>
  <si>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</si>
  <si>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</si>
  <si>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</si>
  <si>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</si>
  <si>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</si>
  <si>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</si>
  <si>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</si>
  <si>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</si>
  <si>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</si>
  <si>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</si>
  <si>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</si>
  <si>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</si>
  <si>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</si>
  <si>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</si>
  <si>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</si>
  <si>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</si>
  <si>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</si>
  <si>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</si>
  <si>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</si>
  <si>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</si>
  <si>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</si>
  <si>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</si>
  <si>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</si>
  <si>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</si>
  <si>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</si>
  <si>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</si>
  <si>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</si>
  <si>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</si>
  <si>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</si>
  <si>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</si>
  <si>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</si>
  <si>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</si>
  <si>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</si>
  <si>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</si>
  <si>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</si>
  <si>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</si>
  <si>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</si>
  <si>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</si>
  <si>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</si>
  <si>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</si>
  <si>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</si>
  <si>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</si>
  <si>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</si>
  <si>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</si>
  <si>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</si>
  <si>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</si>
  <si>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</si>
  <si>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</si>
  <si>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</si>
  <si>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</si>
  <si>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</si>
  <si>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</si>
  <si>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</si>
  <si>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</si>
  <si>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</si>
  <si>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</si>
  <si>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</si>
  <si>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</si>
  <si>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</si>
  <si>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</si>
  <si>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</si>
  <si>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</si>
  <si>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</si>
  <si>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</si>
  <si>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</si>
  <si>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</si>
  <si>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</si>
  <si>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</si>
  <si>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</si>
  <si>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</si>
  <si>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</si>
  <si>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</si>
  <si>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</si>
  <si>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</si>
  <si>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</si>
  <si>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</si>
  <si>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</si>
  <si>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</si>
  <si>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</si>
  <si>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</si>
  <si>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</si>
  <si>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</si>
  <si>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</si>
  <si>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</si>
  <si>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</si>
  <si>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</si>
  <si>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</si>
  <si>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</si>
  <si>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</si>
  <si>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</si>
  <si>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</si>
  <si>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</si>
  <si>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</si>
  <si>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</si>
  <si>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</si>
  <si>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</si>
  <si>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</si>
  <si>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</si>
  <si>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</si>
  <si>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</si>
  <si>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</si>
  <si>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</si>
  <si>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</si>
  <si>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</si>
  <si>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</si>
  <si>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</si>
  <si>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</si>
  <si>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</si>
  <si>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</si>
  <si>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</si>
  <si>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</si>
  <si>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</si>
  <si>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</si>
  <si>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</si>
  <si>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</si>
  <si>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</si>
  <si>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</si>
  <si>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</si>
  <si>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</si>
  <si>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</si>
  <si>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</si>
  <si>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</si>
  <si>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</si>
  <si>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</si>
  <si>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</si>
  <si>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</si>
  <si>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</si>
  <si>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</si>
  <si>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</si>
  <si>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</si>
  <si>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</si>
  <si>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</si>
  <si>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</si>
  <si>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</si>
  <si>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</si>
  <si>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</si>
  <si>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</si>
  <si>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</si>
  <si>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</si>
  <si>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</si>
  <si>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</si>
  <si>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</si>
  <si>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</si>
  <si>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</si>
  <si>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</si>
  <si>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</si>
  <si>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</si>
  <si>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</si>
  <si>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</si>
  <si>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</si>
  <si>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</si>
  <si>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</si>
  <si>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</si>
  <si>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</si>
  <si>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</si>
  <si>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</si>
  <si>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</si>
  <si>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</si>
  <si>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</si>
  <si>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</si>
  <si>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</si>
  <si>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</si>
  <si>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</si>
  <si>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</si>
  <si>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</si>
  <si>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</si>
  <si>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</si>
  <si>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</si>
  <si>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</si>
  <si>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</si>
  <si>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</si>
  <si>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</si>
  <si>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</si>
  <si>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</si>
  <si>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</si>
  <si>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</si>
  <si>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</si>
  <si>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</si>
  <si>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</si>
  <si>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</si>
  <si>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</si>
  <si>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</si>
  <si>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</si>
  <si>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</si>
  <si>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</si>
  <si>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</si>
  <si>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</si>
  <si>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</si>
  <si>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</si>
  <si>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</si>
  <si>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</si>
  <si>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</si>
  <si>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</si>
  <si>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</si>
  <si>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</si>
  <si>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</si>
  <si>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</si>
  <si>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</si>
  <si>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</si>
  <si>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</si>
  <si>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</si>
  <si>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</si>
  <si>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</si>
  <si>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</si>
  <si>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</si>
  <si>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</si>
  <si>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</si>
  <si>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</si>
  <si>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</si>
  <si>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</si>
  <si>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</si>
  <si>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</si>
  <si>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</si>
  <si>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</si>
  <si>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</si>
  <si>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</si>
  <si>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</si>
  <si>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</si>
  <si>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</si>
  <si>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</si>
  <si>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</si>
  <si>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</si>
  <si>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</si>
  <si>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</si>
  <si>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</si>
  <si>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</si>
  <si>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</si>
  <si>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</si>
  <si>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</si>
  <si>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</si>
  <si>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</si>
  <si>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</si>
  <si>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</si>
  <si>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</si>
  <si>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</si>
  <si>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</si>
  <si>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</si>
  <si>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</si>
  <si>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</si>
  <si>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</si>
  <si>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</si>
  <si>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</si>
  <si>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</si>
  <si>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</si>
  <si>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</si>
  <si>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</si>
  <si>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</si>
  <si>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</si>
  <si>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</si>
  <si>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</si>
  <si>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</si>
  <si>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</si>
  <si>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</si>
  <si>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</si>
  <si>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</si>
  <si>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</si>
  <si>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</si>
  <si>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</si>
  <si>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</si>
  <si>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</si>
  <si>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</si>
  <si>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</si>
  <si>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</si>
  <si>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</si>
  <si>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</si>
  <si>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</si>
  <si>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</si>
  <si>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</si>
  <si>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</si>
  <si>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</si>
  <si>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</si>
  <si>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</si>
  <si>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</si>
  <si>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</si>
  <si>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</si>
  <si>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</si>
  <si>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</si>
  <si>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</si>
  <si>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</si>
  <si>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</si>
  <si>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</si>
  <si>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</si>
  <si>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</si>
  <si>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</si>
  <si>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</si>
  <si>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</si>
  <si>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</si>
  <si>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</si>
  <si>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</si>
  <si>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</si>
  <si>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</si>
  <si>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</si>
  <si>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</si>
  <si>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</si>
  <si>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</si>
  <si>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</si>
  <si>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</si>
  <si>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</si>
  <si>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</si>
  <si>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</si>
  <si>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</si>
  <si>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</si>
  <si>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</si>
  <si>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</si>
  <si>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</si>
  <si>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</si>
  <si>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</si>
  <si>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</si>
  <si>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</si>
  <si>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</si>
  <si>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</si>
  <si>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</si>
  <si>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</si>
  <si>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</si>
  <si>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</si>
  <si>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</si>
  <si>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</si>
  <si>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</si>
  <si>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</si>
  <si>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</si>
  <si>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</si>
  <si>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</si>
  <si>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</si>
  <si>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</si>
  <si>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</si>
  <si>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</si>
  <si>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</si>
  <si>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</si>
  <si>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</si>
  <si>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</si>
  <si>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</si>
  <si>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</si>
  <si>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</si>
  <si>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</si>
  <si>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</si>
  <si>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</si>
  <si>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</si>
  <si>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</si>
  <si>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</si>
  <si>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</si>
  <si>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</si>
  <si>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</si>
  <si>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</si>
  <si>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</si>
  <si>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</si>
  <si>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</si>
  <si>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</si>
  <si>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</si>
  <si>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</si>
  <si>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</si>
  <si>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</si>
  <si>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</si>
  <si>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</si>
  <si>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</si>
  <si>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</si>
  <si>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</si>
  <si>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</si>
  <si>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</si>
  <si>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</si>
  <si>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</si>
  <si>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</si>
  <si>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</si>
  <si>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</si>
  <si>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</si>
  <si>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</si>
  <si>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</si>
  <si>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</si>
  <si>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</si>
  <si>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</si>
  <si>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</si>
  <si>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</si>
  <si>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</si>
  <si>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</si>
  <si>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</si>
  <si>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</si>
  <si>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</si>
  <si>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</si>
  <si>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</si>
  <si>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</si>
  <si>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</si>
  <si>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</si>
  <si>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</si>
  <si>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</si>
  <si>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</si>
  <si>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</si>
  <si>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</si>
  <si>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</si>
  <si>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</si>
  <si>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</si>
  <si>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</si>
  <si>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</si>
  <si>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</si>
  <si>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</si>
  <si>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</si>
  <si>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</si>
  <si>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</si>
  <si>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</si>
  <si>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</si>
  <si>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</si>
  <si>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</si>
  <si>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</si>
  <si>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</si>
  <si>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</si>
  <si>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</si>
  <si>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</si>
  <si>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</si>
  <si>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</si>
  <si>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</si>
  <si>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</si>
  <si>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</si>
  <si>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</si>
  <si>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</si>
  <si>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</si>
  <si>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</si>
  <si>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</si>
  <si>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</si>
  <si>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</si>
  <si>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</si>
  <si>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</si>
  <si>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</si>
  <si>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</si>
  <si>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</si>
  <si>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</si>
  <si>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</si>
  <si>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</si>
  <si>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</si>
  <si>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</si>
  <si>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</si>
  <si>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</si>
  <si>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</si>
  <si>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</si>
  <si>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</si>
  <si>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</si>
  <si>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</si>
  <si>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</si>
  <si>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</si>
  <si>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</si>
  <si>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</si>
  <si>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</si>
  <si>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</si>
  <si>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</si>
  <si>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</si>
  <si>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</si>
  <si>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</si>
  <si>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</si>
  <si>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</si>
  <si>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</si>
  <si>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</si>
  <si>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</si>
  <si>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</si>
  <si>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</si>
  <si>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</si>
  <si>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</si>
  <si>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</si>
  <si>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</si>
  <si>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</si>
  <si>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</si>
  <si>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</si>
  <si>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</si>
  <si>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</si>
  <si>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</si>
  <si>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</si>
  <si>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</si>
  <si>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</si>
  <si>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</si>
  <si>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</si>
  <si>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</si>
  <si>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</si>
  <si>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</si>
  <si>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</si>
  <si>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</si>
  <si>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</si>
  <si>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</si>
  <si>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</si>
  <si>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</si>
  <si>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</si>
  <si>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</si>
  <si>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</si>
  <si>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</si>
  <si>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</si>
  <si>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</si>
  <si>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</si>
  <si>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</si>
  <si>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</si>
  <si>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</si>
  <si>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</si>
  <si>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</si>
  <si>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</si>
  <si>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</si>
  <si>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</si>
  <si>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</si>
  <si>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</si>
  <si>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</si>
  <si>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</si>
  <si>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</si>
  <si>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</si>
  <si>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</si>
  <si>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</si>
  <si>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</si>
  <si>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</si>
  <si>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</si>
  <si>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</si>
  <si>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</si>
  <si>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</si>
  <si>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</si>
  <si>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</si>
  <si>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</si>
  <si>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</si>
  <si>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</si>
  <si>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</si>
  <si>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</si>
  <si>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</si>
  <si>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</si>
  <si>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</si>
  <si>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</si>
  <si>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</si>
  <si>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</si>
  <si>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</si>
  <si>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</si>
  <si>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</si>
  <si>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</si>
  <si>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</si>
  <si>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</si>
  <si>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</si>
  <si>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</si>
  <si>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</si>
  <si>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</si>
  <si>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</si>
  <si>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</si>
  <si>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</si>
  <si>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</si>
  <si>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</si>
  <si>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</si>
  <si>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</si>
  <si>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</si>
  <si>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</si>
  <si>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</si>
  <si>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</si>
  <si>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</si>
  <si>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</si>
  <si>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</si>
  <si>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</si>
  <si>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</si>
  <si>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</si>
  <si>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</si>
  <si>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</si>
  <si>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</si>
  <si>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</si>
  <si>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</si>
  <si>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</si>
  <si>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</si>
  <si>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</si>
  <si>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</si>
  <si>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</si>
  <si>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</si>
  <si>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</si>
  <si>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</si>
  <si>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</si>
  <si>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</si>
  <si>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</si>
  <si>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</si>
  <si>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</si>
  <si>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</si>
  <si>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</si>
  <si>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</si>
  <si>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</si>
  <si>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</si>
  <si>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</si>
  <si>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</si>
  <si>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</si>
  <si>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</si>
  <si>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</si>
  <si>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</si>
  <si>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</si>
  <si>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</si>
  <si>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</si>
  <si>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</si>
  <si>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</si>
  <si>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</si>
  <si>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</si>
  <si>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</si>
  <si>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</si>
  <si>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</si>
  <si>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</si>
  <si>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</si>
  <si>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</si>
  <si>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</si>
  <si>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</si>
  <si>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</si>
  <si>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</si>
  <si>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</si>
  <si>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</si>
  <si>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</si>
  <si>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</si>
  <si>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</si>
  <si>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</si>
  <si>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</si>
  <si>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</si>
  <si>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</si>
  <si>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</si>
  <si>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</si>
  <si>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</si>
  <si>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</si>
  <si>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</si>
  <si>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</si>
  <si>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</si>
  <si>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</si>
  <si>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</si>
  <si>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</si>
  <si>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</si>
  <si>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</si>
  <si>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</si>
  <si>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</si>
  <si>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</si>
  <si>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</si>
  <si>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</si>
  <si>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</si>
  <si>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</si>
  <si>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</si>
  <si>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</si>
  <si>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</si>
  <si>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</si>
  <si>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</si>
  <si>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</si>
  <si>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</si>
  <si>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</si>
  <si>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</si>
  <si>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</si>
  <si>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</si>
  <si>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</si>
  <si>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</si>
  <si>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</si>
  <si>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</si>
  <si>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</si>
  <si>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</si>
  <si>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</si>
  <si>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</si>
  <si>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</si>
  <si>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</si>
  <si>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</si>
  <si>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</si>
  <si>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</si>
  <si>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</si>
  <si>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</si>
  <si>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</si>
  <si>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</si>
  <si>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</si>
  <si>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</si>
  <si>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</si>
  <si>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</si>
  <si>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</si>
  <si>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</si>
  <si>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</si>
  <si>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</si>
  <si>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</si>
  <si>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</si>
  <si>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</si>
  <si>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</si>
  <si>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</si>
  <si>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</si>
  <si>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</si>
  <si>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</si>
  <si>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</si>
  <si>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</si>
  <si>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</si>
  <si>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</si>
  <si>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</si>
  <si>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</si>
  <si>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</si>
  <si>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</si>
  <si>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</si>
  <si>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</si>
  <si>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</si>
  <si>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</si>
  <si>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</si>
  <si>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</si>
  <si>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</si>
  <si>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</si>
  <si>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</si>
  <si>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</si>
  <si>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</si>
  <si>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</si>
  <si>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</si>
  <si>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</si>
  <si>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</si>
  <si>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</si>
  <si>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</si>
  <si>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</si>
  <si>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</si>
  <si>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</si>
  <si>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</si>
  <si>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</si>
  <si>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</si>
  <si>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</si>
  <si>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</si>
  <si>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</si>
  <si>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</si>
  <si>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</si>
  <si>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</si>
  <si>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</si>
  <si>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</si>
  <si>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</si>
  <si>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</si>
  <si>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</si>
  <si>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</si>
  <si>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</si>
  <si>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</si>
  <si>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</si>
  <si>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</si>
  <si>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</si>
  <si>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</si>
  <si>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</si>
  <si>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</si>
  <si>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</si>
  <si>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</si>
  <si>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</si>
  <si>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</si>
  <si>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</si>
  <si>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</si>
  <si>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</si>
  <si>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</si>
  <si>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</si>
  <si>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</si>
  <si>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</si>
  <si>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</si>
  <si>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</si>
  <si>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</si>
  <si>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</si>
  <si>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</si>
  <si>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</si>
  <si>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</si>
  <si>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</si>
  <si>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</si>
  <si>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</si>
  <si>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</si>
  <si>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</si>
  <si>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</si>
  <si>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</si>
  <si>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</si>
  <si>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</si>
  <si>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</si>
  <si>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</si>
  <si>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</si>
  <si>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</si>
  <si>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</si>
  <si>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</si>
  <si>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</si>
  <si>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</si>
  <si>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</si>
  <si>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</si>
  <si>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</si>
  <si>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</si>
  <si>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</si>
  <si>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</si>
  <si>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</si>
  <si>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</si>
  <si>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</si>
  <si>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</si>
  <si>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</si>
  <si>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</si>
  <si>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</si>
  <si>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</si>
  <si>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</si>
  <si>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</si>
  <si>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</si>
  <si>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</si>
  <si>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</si>
  <si>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</si>
  <si>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</si>
  <si>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</si>
  <si>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</si>
  <si>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</si>
  <si>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</si>
  <si>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</si>
  <si>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</si>
  <si>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</si>
  <si>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</si>
  <si>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</si>
  <si>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</si>
  <si>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</si>
  <si>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</si>
  <si>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</si>
  <si>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</si>
  <si>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</si>
  <si>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</si>
  <si>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</si>
  <si>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</si>
  <si>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</si>
  <si>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</si>
  <si>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</si>
  <si>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</si>
  <si>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</si>
  <si>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</si>
  <si>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</si>
  <si>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</si>
  <si>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</si>
  <si>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</si>
  <si>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</si>
  <si>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</si>
  <si>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</si>
  <si>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</si>
  <si>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</si>
  <si>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</si>
  <si>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</si>
  <si>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</si>
  <si>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</si>
  <si>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</si>
  <si>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</si>
  <si>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</si>
  <si>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</si>
  <si>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</si>
  <si>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</si>
  <si>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</si>
  <si>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</si>
  <si>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</si>
  <si>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</si>
  <si>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</si>
  <si>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</si>
  <si>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</si>
  <si>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</si>
  <si>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</si>
  <si>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</si>
  <si>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</si>
  <si>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</si>
  <si>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</si>
  <si>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</si>
  <si>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</si>
  <si>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</si>
  <si>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</si>
  <si>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</si>
  <si>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</si>
  <si>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</si>
  <si>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</si>
  <si>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</si>
  <si>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</si>
  <si>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</si>
  <si>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</si>
  <si>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</si>
  <si>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</si>
  <si>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</si>
  <si>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</si>
  <si>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</si>
  <si>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</si>
  <si>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</si>
  <si>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</si>
  <si>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</si>
  <si>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</si>
  <si>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</si>
  <si>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</si>
  <si>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</si>
  <si>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</si>
  <si>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</si>
  <si>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</si>
  <si>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</si>
  <si>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</si>
  <si>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</si>
  <si>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</si>
  <si>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</si>
  <si>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</si>
  <si>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</si>
  <si>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</si>
  <si>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</si>
  <si>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</si>
  <si>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</si>
  <si>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</si>
  <si>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</si>
  <si>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</si>
  <si>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</si>
  <si>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</si>
  <si>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</si>
  <si>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</si>
  <si>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</si>
  <si>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</si>
  <si>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</si>
  <si>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</si>
  <si>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</si>
  <si>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</si>
  <si>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</si>
  <si>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</si>
  <si>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</si>
  <si>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</si>
  <si>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</si>
  <si>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</si>
  <si>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</si>
  <si>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</si>
  <si>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</si>
  <si>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</si>
  <si>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</si>
  <si>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</si>
  <si>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</si>
  <si>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</si>
  <si>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</si>
  <si>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</si>
  <si>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</si>
  <si>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</si>
  <si>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</si>
  <si>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</si>
  <si>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</si>
  <si>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</si>
  <si>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</si>
  <si>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</si>
  <si>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</si>
  <si>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</si>
  <si>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</si>
  <si>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</si>
  <si>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</si>
  <si>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</si>
  <si>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</si>
  <si>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</si>
  <si>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</si>
  <si>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</si>
  <si>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</si>
  <si>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</si>
  <si>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</si>
  <si>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</si>
  <si>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</si>
  <si>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</si>
  <si>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</si>
  <si>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</si>
  <si>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</si>
  <si>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</si>
  <si>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</si>
  <si>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</si>
  <si>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</si>
  <si>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</si>
  <si>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</si>
  <si>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</si>
  <si>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</si>
  <si>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</si>
  <si>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</si>
  <si>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</si>
  <si>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</si>
  <si>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</si>
  <si>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</si>
  <si>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</si>
  <si>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</si>
  <si>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</si>
  <si>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</si>
  <si>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</si>
  <si>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</si>
  <si>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</si>
  <si>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</si>
  <si>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</si>
  <si>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</si>
  <si>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</si>
  <si>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</si>
  <si>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</si>
  <si>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</si>
  <si>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</si>
  <si>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</si>
  <si>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</si>
  <si>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</si>
  <si>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</si>
  <si>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</si>
  <si>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</si>
  <si>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</si>
  <si>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</si>
  <si>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</si>
  <si>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</si>
  <si>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</si>
  <si>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</si>
  <si>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</si>
  <si>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</si>
  <si>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</si>
  <si>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</si>
  <si>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</si>
  <si>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</si>
  <si>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</si>
  <si>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</si>
  <si>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</si>
  <si>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</si>
  <si>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</si>
  <si>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</si>
  <si>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</si>
  <si>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</si>
  <si>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</si>
  <si>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</si>
  <si>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</si>
  <si>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</si>
  <si>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</si>
  <si>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</si>
  <si>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</si>
  <si>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</si>
  <si>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</si>
  <si>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</si>
  <si>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</si>
  <si>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</si>
  <si>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</si>
  <si>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</si>
  <si>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</si>
  <si>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</si>
  <si>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</si>
  <si>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</si>
  <si>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</si>
  <si>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</si>
  <si>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</si>
  <si>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</si>
  <si>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</si>
  <si>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</si>
  <si>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</si>
  <si>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</si>
  <si>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</si>
  <si>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</si>
  <si>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</si>
  <si>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</si>
  <si>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</si>
  <si>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</si>
  <si>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</si>
  <si>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</si>
  <si>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</si>
  <si>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</si>
  <si>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</si>
  <si>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</si>
  <si>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</si>
  <si>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</si>
  <si>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</si>
  <si>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</si>
  <si>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</si>
  <si>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</si>
  <si>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</si>
  <si>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</si>
  <si>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</si>
  <si>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</si>
  <si>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</si>
  <si>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</si>
  <si>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</si>
  <si>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</si>
  <si>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</si>
  <si>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</si>
  <si>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</si>
  <si>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</si>
  <si>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</si>
  <si>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</si>
  <si>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</si>
  <si>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</si>
  <si>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</si>
  <si>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</si>
  <si>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</si>
  <si>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</si>
  <si>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</si>
  <si>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</si>
  <si>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</si>
  <si>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</si>
  <si>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</si>
  <si>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</si>
  <si>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</si>
  <si>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</si>
  <si>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</si>
  <si>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</si>
  <si>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</si>
  <si>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</si>
  <si>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</si>
  <si>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</si>
  <si>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</si>
  <si>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</si>
  <si>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</si>
  <si>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</si>
  <si>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</si>
  <si>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</si>
  <si>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</si>
  <si>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</si>
  <si>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</si>
  <si>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</si>
  <si>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</si>
  <si>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</si>
  <si>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</si>
  <si>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</si>
  <si>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</si>
  <si>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</si>
  <si>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</si>
  <si>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</si>
  <si>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</si>
  <si>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</si>
  <si>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</si>
  <si>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</si>
  <si>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</si>
  <si>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</si>
  <si>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</si>
  <si>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</si>
  <si>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</si>
  <si>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</si>
  <si>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</si>
  <si>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</si>
  <si>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</si>
  <si>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</si>
  <si>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</si>
  <si>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</si>
  <si>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</si>
  <si>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</si>
  <si>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</si>
  <si>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</si>
  <si>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</si>
  <si>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</si>
  <si>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</si>
  <si>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</si>
  <si>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</si>
  <si>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</si>
  <si>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</si>
  <si>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</si>
  <si>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</si>
  <si>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</si>
  <si>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</si>
  <si>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</si>
  <si>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</si>
  <si>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</si>
  <si>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</si>
  <si>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</si>
  <si>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</si>
  <si>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</si>
  <si>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</si>
  <si>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</si>
  <si>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</si>
  <si>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</si>
  <si>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</si>
  <si>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</si>
  <si>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</si>
  <si>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</si>
  <si>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</si>
  <si>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</si>
  <si>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</si>
  <si>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</si>
  <si>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</si>
  <si>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</si>
  <si>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</si>
  <si>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</si>
  <si>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</si>
  <si>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</si>
  <si>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</si>
  <si>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</si>
  <si>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</si>
  <si>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</si>
  <si>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</si>
  <si>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</si>
  <si>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</si>
  <si>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</si>
  <si>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</si>
  <si>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</si>
  <si>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</si>
  <si>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</si>
  <si>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</si>
  <si>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</si>
  <si>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</si>
  <si>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</si>
  <si>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</si>
  <si>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</si>
  <si>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</si>
  <si>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</si>
  <si>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</si>
  <si>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</si>
  <si>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</si>
  <si>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</si>
  <si>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</si>
  <si>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</si>
  <si>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</si>
  <si>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</si>
  <si>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</si>
  <si>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</si>
  <si>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</si>
  <si>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</si>
  <si>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</si>
  <si>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</si>
  <si>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</si>
  <si>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</si>
  <si>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</si>
  <si>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</si>
  <si>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</si>
  <si>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</si>
  <si>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</si>
  <si>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</si>
  <si>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</si>
  <si>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</si>
  <si>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</si>
  <si>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</si>
  <si>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</si>
  <si>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</si>
  <si>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</si>
  <si>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</si>
  <si>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</si>
  <si>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</si>
  <si>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</si>
  <si>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</si>
  <si>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</si>
  <si>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</si>
  <si>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</si>
  <si>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</si>
  <si>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</si>
  <si>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</si>
  <si>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</si>
  <si>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</si>
  <si>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</si>
  <si>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</si>
  <si>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</si>
  <si>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</si>
  <si>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</si>
  <si>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</si>
  <si>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</si>
  <si>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</si>
  <si>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</si>
  <si>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</si>
  <si>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</si>
  <si>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</si>
  <si>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</si>
  <si>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</si>
  <si>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</si>
  <si>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</si>
  <si>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</si>
  <si>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</si>
  <si>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</si>
  <si>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</si>
  <si>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</si>
  <si>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</si>
  <si>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</si>
  <si>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</si>
  <si>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</si>
  <si>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</si>
  <si>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</si>
  <si>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</si>
  <si>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</si>
  <si>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</si>
  <si>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</si>
  <si>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</si>
  <si>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</si>
  <si>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</si>
  <si>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</si>
  <si>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</si>
  <si>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</si>
  <si>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</si>
  <si>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</si>
  <si>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</si>
  <si>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</si>
  <si>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</si>
  <si>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</si>
  <si>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</si>
  <si>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</si>
  <si>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</si>
  <si>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</si>
  <si>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</si>
  <si>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</si>
  <si>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</si>
  <si>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</si>
  <si>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</si>
  <si>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</si>
  <si>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</si>
  <si>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</si>
  <si>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</si>
  <si>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</si>
  <si>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</si>
  <si>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</si>
  <si>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</si>
  <si>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</si>
  <si>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</si>
  <si>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</si>
  <si>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</si>
  <si>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</si>
  <si>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</si>
  <si>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</si>
  <si>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</si>
  <si>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</si>
  <si>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</si>
  <si>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</si>
  <si>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</si>
  <si>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</si>
  <si>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</si>
  <si>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</si>
  <si>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</si>
  <si>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</si>
  <si>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</si>
  <si>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</si>
  <si>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</si>
  <si>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</si>
  <si>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</si>
  <si>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</si>
  <si>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</si>
  <si>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</si>
  <si>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</si>
  <si>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</si>
  <si>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</si>
  <si>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</si>
  <si>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</si>
  <si>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</si>
  <si>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</si>
  <si>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</si>
  <si>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</si>
  <si>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</si>
  <si>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</si>
  <si>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</si>
  <si>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</si>
  <si>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</si>
  <si>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</si>
  <si>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</si>
  <si>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</si>
  <si>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</si>
  <si>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</si>
  <si>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</si>
  <si>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</si>
  <si>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</si>
  <si>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</si>
  <si>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</si>
  <si>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</si>
  <si>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</si>
  <si>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</si>
  <si>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</si>
  <si>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</si>
  <si>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</si>
  <si>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</si>
  <si>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</si>
  <si>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</si>
  <si>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</si>
  <si>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</si>
  <si>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</si>
  <si>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</si>
  <si>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</si>
  <si>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</si>
  <si>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</si>
  <si>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</si>
  <si>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</si>
  <si>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</si>
  <si>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</si>
  <si>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</si>
  <si>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</si>
  <si>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</si>
  <si>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</si>
  <si>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</si>
  <si>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</si>
  <si>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</si>
  <si>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</si>
  <si>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</si>
  <si>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</si>
  <si>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</si>
  <si>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</si>
  <si>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</si>
  <si>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</si>
  <si>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</si>
  <si>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</si>
  <si>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</si>
  <si>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</si>
  <si>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</si>
  <si>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</si>
  <si>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</si>
  <si>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</si>
  <si>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</si>
  <si>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</si>
  <si>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</si>
  <si>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</si>
  <si>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</si>
  <si>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</si>
  <si>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</si>
  <si>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</si>
  <si>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</si>
  <si>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</si>
  <si>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</si>
  <si>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</si>
  <si>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</si>
  <si>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</si>
  <si>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</si>
  <si>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</si>
  <si>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</si>
  <si>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</si>
  <si>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</si>
  <si>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</si>
  <si>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</si>
  <si>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</si>
  <si>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</si>
  <si>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</si>
  <si>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</si>
  <si>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</si>
  <si>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</si>
  <si>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</si>
  <si>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</si>
  <si>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</si>
  <si>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</si>
  <si>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</si>
  <si>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</si>
  <si>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</si>
  <si>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</si>
  <si>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</si>
  <si>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</si>
  <si>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</si>
  <si>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</si>
  <si>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</si>
  <si>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</si>
  <si>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</si>
  <si>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</si>
  <si>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</si>
  <si>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</si>
  <si>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</si>
  <si>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</si>
  <si>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</si>
  <si>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</si>
  <si>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</si>
  <si>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</si>
  <si>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</si>
  <si>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</si>
  <si>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</si>
  <si>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</si>
  <si>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</si>
  <si>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</si>
  <si>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</si>
  <si>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</si>
  <si>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</si>
  <si>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</si>
  <si>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</si>
  <si>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</si>
  <si>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</si>
  <si>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</si>
  <si>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</si>
  <si>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</si>
  <si>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</si>
  <si>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</si>
  <si>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</si>
  <si>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</si>
  <si>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</si>
  <si>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</si>
  <si>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</si>
  <si>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</si>
  <si>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</si>
  <si>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</si>
  <si>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</si>
  <si>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</si>
  <si>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</si>
  <si>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</si>
  <si>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</si>
  <si>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</si>
  <si>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</si>
  <si>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</si>
  <si>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</si>
  <si>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</si>
  <si>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</si>
  <si>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</si>
  <si>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</si>
  <si>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</si>
  <si>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</si>
  <si>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</si>
  <si>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</si>
  <si>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</si>
  <si>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</si>
  <si>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</si>
  <si>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</si>
  <si>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</si>
  <si>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</si>
  <si>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</si>
  <si>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</si>
  <si>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</si>
  <si>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</si>
  <si>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</si>
  <si>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</si>
  <si>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</si>
  <si>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</si>
  <si>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</si>
  <si>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</si>
  <si>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</si>
  <si>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</si>
  <si>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</si>
  <si>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</si>
  <si>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</si>
  <si>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</si>
  <si>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</si>
  <si>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</si>
  <si>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</si>
  <si>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</si>
  <si>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</si>
  <si>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</si>
  <si>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</si>
  <si>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</si>
  <si>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</si>
  <si>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</si>
  <si>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</si>
  <si>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</si>
  <si>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</si>
  <si>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</si>
  <si>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</si>
  <si>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</si>
  <si>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</si>
  <si>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</si>
  <si>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</si>
  <si>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</si>
  <si>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</si>
  <si>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</si>
  <si>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</si>
  <si>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</si>
  <si>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</si>
  <si>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</si>
  <si>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</si>
  <si>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</si>
  <si>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</si>
  <si>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</si>
  <si>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</si>
  <si>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</si>
  <si>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</si>
  <si>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</si>
  <si>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</si>
  <si>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</si>
  <si>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</si>
  <si>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</si>
  <si>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</si>
  <si>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</si>
  <si>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</si>
  <si>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</si>
  <si>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</si>
  <si>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</si>
  <si>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</si>
  <si>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</si>
  <si>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</si>
  <si>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</si>
  <si>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</si>
  <si>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</si>
  <si>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</si>
  <si>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</si>
  <si>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</si>
  <si>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</si>
  <si>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</si>
  <si>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</si>
  <si>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</si>
  <si>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</si>
  <si>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</si>
  <si>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</si>
  <si>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</si>
  <si>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</si>
  <si>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</si>
  <si>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</si>
  <si>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</si>
  <si>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</si>
  <si>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</si>
  <si>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</si>
  <si>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</si>
  <si>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</si>
  <si>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</si>
  <si>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</si>
  <si>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</si>
  <si>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</si>
  <si>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</si>
  <si>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</si>
  <si>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</si>
  <si>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</si>
  <si>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</si>
  <si>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</si>
  <si>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</si>
  <si>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</si>
  <si>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</si>
  <si>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</si>
  <si>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</si>
  <si>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</si>
  <si>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</si>
  <si>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</si>
  <si>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</si>
  <si>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</si>
  <si>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</si>
  <si>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</si>
  <si>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</si>
  <si>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</si>
  <si>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</si>
  <si>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</si>
  <si>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</si>
  <si>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</si>
  <si>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</si>
  <si>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</si>
  <si>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</si>
  <si>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</si>
  <si>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</si>
  <si>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</si>
  <si>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</si>
  <si>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</si>
  <si>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</si>
  <si>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</si>
  <si>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</si>
  <si>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</si>
  <si>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</si>
  <si>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</si>
  <si>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</si>
  <si>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</si>
  <si>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</si>
  <si>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</si>
  <si>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</si>
  <si>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</si>
  <si>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</si>
  <si>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</si>
  <si>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</si>
  <si>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</si>
  <si>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</si>
  <si>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</si>
  <si>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</si>
  <si>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</si>
  <si>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</si>
  <si>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</si>
  <si>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</si>
  <si>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</si>
  <si>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</si>
  <si>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</si>
  <si>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</si>
  <si>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</si>
  <si>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</si>
  <si>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</si>
  <si>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</si>
  <si>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</si>
  <si>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</si>
  <si>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</si>
  <si>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</si>
  <si>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</si>
  <si>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</si>
  <si>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</si>
  <si>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</si>
  <si>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</si>
  <si>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</si>
  <si>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</si>
  <si>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</si>
  <si>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</si>
  <si>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</si>
  <si>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</si>
  <si>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</si>
  <si>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</si>
  <si>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</si>
  <si>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</si>
  <si>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</si>
  <si>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</si>
  <si>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</si>
  <si>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</si>
  <si>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</si>
  <si>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</si>
  <si>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</si>
  <si>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</si>
  <si>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</si>
  <si>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</si>
  <si>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</si>
  <si>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</si>
  <si>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</si>
  <si>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</si>
  <si>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</si>
  <si>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</si>
  <si>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</si>
  <si>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</si>
  <si>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</si>
  <si>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</si>
  <si>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</si>
  <si>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</si>
  <si>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</si>
  <si>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</si>
  <si>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</si>
  <si>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</si>
  <si>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</si>
  <si>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</si>
  <si>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</si>
  <si>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</si>
  <si>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</si>
  <si>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</si>
  <si>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</si>
  <si>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</si>
  <si>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</si>
  <si>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</si>
  <si>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</si>
  <si>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</si>
  <si>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</si>
  <si>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</si>
  <si>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</si>
  <si>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</si>
  <si>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</si>
  <si>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</si>
  <si>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</si>
  <si>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</si>
  <si>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</si>
  <si>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</si>
  <si>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</si>
  <si>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</si>
  <si>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</si>
  <si>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</si>
  <si>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</si>
  <si>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</si>
  <si>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</si>
  <si>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</si>
  <si>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</si>
  <si>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</si>
  <si>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</si>
  <si>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</si>
  <si>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</si>
  <si>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</si>
  <si>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</si>
  <si>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</si>
  <si>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</si>
  <si>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</si>
  <si>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</si>
  <si>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</si>
  <si>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</si>
  <si>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</si>
  <si>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</si>
  <si>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</si>
  <si>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</si>
  <si>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</si>
  <si>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</si>
  <si>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</si>
  <si>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</si>
  <si>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</si>
  <si>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</si>
  <si>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</si>
  <si>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</si>
  <si>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</si>
  <si>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</si>
  <si>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</si>
  <si>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</si>
  <si>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</si>
  <si>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</si>
  <si>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</si>
  <si>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</si>
  <si>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</si>
  <si>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</si>
  <si>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</si>
  <si>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</si>
  <si>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</si>
  <si>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</si>
  <si>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</si>
  <si>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</si>
  <si>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</si>
  <si>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</si>
  <si>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</si>
  <si>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</si>
  <si>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</si>
  <si>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</si>
  <si>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</si>
  <si>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</si>
  <si>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</si>
  <si>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</si>
  <si>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</si>
  <si>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</si>
  <si>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</si>
  <si>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</si>
  <si>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</si>
  <si>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</si>
  <si>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</si>
  <si>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</si>
  <si>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</si>
  <si>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</si>
  <si>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</si>
  <si>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</si>
  <si>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</si>
  <si>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</si>
  <si>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</si>
  <si>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</si>
  <si>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</si>
  <si>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</si>
  <si>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</si>
  <si>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</si>
  <si>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</si>
  <si>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</si>
  <si>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</si>
  <si>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</si>
  <si>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</si>
  <si>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</si>
  <si>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</si>
  <si>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</si>
  <si>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</si>
  <si>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</si>
  <si>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</si>
  <si>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</si>
  <si>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</si>
  <si>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</si>
  <si>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</si>
  <si>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</si>
  <si>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</si>
  <si>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</si>
  <si>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</si>
  <si>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</si>
  <si>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</si>
  <si>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</si>
  <si>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</si>
  <si>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</si>
  <si>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</si>
  <si>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</si>
  <si>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</si>
  <si>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</si>
  <si>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</si>
  <si>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</si>
  <si>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</si>
  <si>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</si>
  <si>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</si>
  <si>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</si>
  <si>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</si>
  <si>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</si>
  <si>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</si>
  <si>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</si>
  <si>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</si>
  <si>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</si>
  <si>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</si>
  <si>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</si>
  <si>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</si>
  <si>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</si>
  <si>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</si>
  <si>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</si>
  <si>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</si>
  <si>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</si>
  <si>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</si>
  <si>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</si>
  <si>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</si>
  <si>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</si>
  <si>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</si>
  <si>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</si>
  <si>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</si>
  <si>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</si>
  <si>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</si>
  <si>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</si>
  <si>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</si>
  <si>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</si>
  <si>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</si>
  <si>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</si>
  <si>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</si>
  <si>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</si>
  <si>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</si>
  <si>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</si>
  <si>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</si>
  <si>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</si>
  <si>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</si>
  <si>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</si>
  <si>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</si>
  <si>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</si>
  <si>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</si>
  <si>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</si>
  <si>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</si>
  <si>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</si>
  <si>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</si>
  <si>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</si>
  <si>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</si>
  <si>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</si>
  <si>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</si>
  <si>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</si>
  <si>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</si>
  <si>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</si>
  <si>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</si>
  <si>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</si>
  <si>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</si>
  <si>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</si>
  <si>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</si>
  <si>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</si>
  <si>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</si>
  <si>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</si>
  <si>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</si>
  <si>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</si>
  <si>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</si>
  <si>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</si>
  <si>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</si>
  <si>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</si>
  <si>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</si>
  <si>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</si>
  <si>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</si>
  <si>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</si>
  <si>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</si>
  <si>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</si>
  <si>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</si>
  <si>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</si>
  <si>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</si>
  <si>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</si>
  <si>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</si>
  <si>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</si>
  <si>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</si>
  <si>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</si>
  <si>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</si>
  <si>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</si>
  <si>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</si>
  <si>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</si>
  <si>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</si>
  <si>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</si>
  <si>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</si>
  <si>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</si>
  <si>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</si>
  <si>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</si>
  <si>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</si>
  <si>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</si>
  <si>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</si>
  <si>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</si>
  <si>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</si>
  <si>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</si>
  <si>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</si>
  <si>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</si>
  <si>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</si>
  <si>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</si>
  <si>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</si>
  <si>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</si>
  <si>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</si>
  <si>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</si>
  <si>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</si>
  <si>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</si>
  <si>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</si>
  <si>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</si>
  <si>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</si>
  <si>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</si>
  <si>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</si>
  <si>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</si>
  <si>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</si>
  <si>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</si>
  <si>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</si>
  <si>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</si>
  <si>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</si>
  <si>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</si>
  <si>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</si>
  <si>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</si>
  <si>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</si>
  <si>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</si>
  <si>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</si>
  <si>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</si>
  <si>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</si>
  <si>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</si>
  <si>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</si>
  <si>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</si>
  <si>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</si>
  <si>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</si>
  <si>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</si>
  <si>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</si>
  <si>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</si>
  <si>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</si>
  <si>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</si>
  <si>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</si>
  <si>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</si>
  <si>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</si>
  <si>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</si>
  <si>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</si>
  <si>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</si>
  <si>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</si>
  <si>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</si>
  <si>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</si>
  <si>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</si>
  <si>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</si>
  <si>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</si>
  <si>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</si>
  <si>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</si>
  <si>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</si>
  <si>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</si>
  <si>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</si>
  <si>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</si>
  <si>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</si>
  <si>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</si>
  <si>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</si>
  <si>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</si>
  <si>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</si>
  <si>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</si>
  <si>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</si>
  <si>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</si>
  <si>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</si>
  <si>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</si>
  <si>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</si>
  <si>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</si>
  <si>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</si>
  <si>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</si>
  <si>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</si>
  <si>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</si>
  <si>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</si>
  <si>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</si>
  <si>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</si>
  <si>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</si>
  <si>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</si>
  <si>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</si>
  <si>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</si>
  <si>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</si>
  <si>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</si>
  <si>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</si>
  <si>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</si>
  <si>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</si>
  <si>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</si>
  <si>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</si>
  <si>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</si>
  <si>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</si>
  <si>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</si>
  <si>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</si>
  <si>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</si>
  <si>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</si>
  <si>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</si>
  <si>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</si>
  <si>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</si>
  <si>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</si>
  <si>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</si>
  <si>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</si>
  <si>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</si>
  <si>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</si>
  <si>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</si>
  <si>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</si>
  <si>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</si>
  <si>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</si>
  <si>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</si>
  <si>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</si>
  <si>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</si>
  <si>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</si>
  <si>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</si>
  <si>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</si>
  <si>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</si>
  <si>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</si>
  <si>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</si>
  <si>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</si>
  <si>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</si>
  <si>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</si>
  <si>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</si>
  <si>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</si>
  <si>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</si>
  <si>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</si>
  <si>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</si>
  <si>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</si>
  <si>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</si>
  <si>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</si>
  <si>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</si>
  <si>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</si>
  <si>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</si>
  <si>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</si>
  <si>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</si>
  <si>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</si>
  <si>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</si>
  <si>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</si>
  <si>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</si>
  <si>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</si>
  <si>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</si>
  <si>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</si>
  <si>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</si>
  <si>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</si>
  <si>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</si>
  <si>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</si>
  <si>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</si>
  <si>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</si>
  <si>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</si>
  <si>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</si>
  <si>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</si>
  <si>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</si>
  <si>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</si>
  <si>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</si>
  <si>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</si>
  <si>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</si>
  <si>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</si>
  <si>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</si>
  <si>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</si>
  <si>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</si>
  <si>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</si>
  <si>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</si>
  <si>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</si>
  <si>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</si>
  <si>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</si>
  <si>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</si>
  <si>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</si>
  <si>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</si>
  <si>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</si>
  <si>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</si>
  <si>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</si>
  <si>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</si>
  <si>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</si>
  <si>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</si>
  <si>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</si>
  <si>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</si>
  <si>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</si>
  <si>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</si>
  <si>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</si>
  <si>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</si>
  <si>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</si>
  <si>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</si>
  <si>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</si>
  <si>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</si>
  <si>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</si>
  <si>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</si>
  <si>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</si>
  <si>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</si>
  <si>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</si>
  <si>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</si>
  <si>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</si>
  <si>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</si>
  <si>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</si>
  <si>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</si>
  <si>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</si>
  <si>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</si>
  <si>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</si>
  <si>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</si>
  <si>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</si>
  <si>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</si>
  <si>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</si>
  <si>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</si>
  <si>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</si>
  <si>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</si>
  <si>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</si>
  <si>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</si>
  <si>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</si>
  <si>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</si>
  <si>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</si>
  <si>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</si>
  <si>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</si>
  <si>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</si>
  <si>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</si>
  <si>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</si>
  <si>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</si>
  <si>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</si>
  <si>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</si>
  <si>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</si>
  <si>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</si>
  <si>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</si>
  <si>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</si>
  <si>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</si>
  <si>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</si>
  <si>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</si>
  <si>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</si>
  <si>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</si>
  <si>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</si>
  <si>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</si>
  <si>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</si>
  <si>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</si>
  <si>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</si>
  <si>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</si>
  <si>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</si>
  <si>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</si>
  <si>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</si>
  <si>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</si>
  <si>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</si>
  <si>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</si>
  <si>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</si>
  <si>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</si>
  <si>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</si>
  <si>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</si>
  <si>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</si>
  <si>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</si>
  <si>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</si>
  <si>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</si>
  <si>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</si>
  <si>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</si>
  <si>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</si>
  <si>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</si>
  <si>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</si>
  <si>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</si>
  <si>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</si>
  <si>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</si>
  <si>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</si>
  <si>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</si>
  <si>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</si>
  <si>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</si>
  <si>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</si>
  <si>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</si>
  <si>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</si>
  <si>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</si>
  <si>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</si>
  <si>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</si>
  <si>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</si>
  <si>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</si>
  <si>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</si>
  <si>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</si>
  <si>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</si>
  <si>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</si>
  <si>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</si>
  <si>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</si>
  <si>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</si>
  <si>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</si>
  <si>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</si>
  <si>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</si>
  <si>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</si>
  <si>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</si>
  <si>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</si>
  <si>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</si>
  <si>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</si>
  <si>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</si>
  <si>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</si>
  <si>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</si>
  <si>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</si>
  <si>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</si>
  <si>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</si>
  <si>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</si>
  <si>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</si>
  <si>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</si>
  <si>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</si>
  <si>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</si>
  <si>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</si>
  <si>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</si>
  <si>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</si>
  <si>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</si>
  <si>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</si>
  <si>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</si>
  <si>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</si>
  <si>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</si>
  <si>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</si>
  <si>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</si>
  <si>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</si>
  <si>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</si>
  <si>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</si>
  <si>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</si>
  <si>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</si>
  <si>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</si>
  <si>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</si>
  <si>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</si>
  <si>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</si>
  <si>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</si>
  <si>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</si>
  <si>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</si>
  <si>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</si>
  <si>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</si>
  <si>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</si>
  <si>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</si>
  <si>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</si>
  <si>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</si>
  <si>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</si>
  <si>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</si>
  <si>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</si>
  <si>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</si>
  <si>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</si>
  <si>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</si>
  <si>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</si>
  <si>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</si>
  <si>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</si>
  <si>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</si>
  <si>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</si>
  <si>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</si>
  <si>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</si>
  <si>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</si>
  <si>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</si>
  <si>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</si>
  <si>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</si>
  <si>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</si>
  <si>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</si>
  <si>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</si>
  <si>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</si>
  <si>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</si>
  <si>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</si>
  <si>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</si>
  <si>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</si>
  <si>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</si>
  <si>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</si>
  <si>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</si>
  <si>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</si>
  <si>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</si>
  <si>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</si>
  <si>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</si>
  <si>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</si>
  <si>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</si>
  <si>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</si>
  <si>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</si>
  <si>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</si>
  <si>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</si>
  <si>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</si>
  <si>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</si>
  <si>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</si>
  <si>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</si>
  <si>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</si>
  <si>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</si>
  <si>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</si>
  <si>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</si>
  <si>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</si>
  <si>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</si>
  <si>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</si>
  <si>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</si>
  <si>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</si>
  <si>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</si>
  <si>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</si>
  <si>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</si>
  <si>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</si>
  <si>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</si>
  <si>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</si>
  <si>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</si>
  <si>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</si>
  <si>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</si>
  <si>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</si>
  <si>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</si>
  <si>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</si>
  <si>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</si>
  <si>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</si>
  <si>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</si>
  <si>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</si>
  <si>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</si>
  <si>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</si>
  <si>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</si>
  <si>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</si>
  <si>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</si>
  <si>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</si>
  <si>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</si>
  <si>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</si>
  <si>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</si>
  <si>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</si>
  <si>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</si>
  <si>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</si>
  <si>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</si>
  <si>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</si>
  <si>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</si>
  <si>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</si>
  <si>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</si>
  <si>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</si>
  <si>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</si>
  <si>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</si>
  <si>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</si>
  <si>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</si>
  <si>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</si>
  <si>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</si>
  <si>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</si>
  <si>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</si>
  <si>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</si>
  <si>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</si>
  <si>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</si>
  <si>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</si>
  <si>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</si>
  <si>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</si>
  <si>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</si>
  <si>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</si>
  <si>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</si>
  <si>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</si>
  <si>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</si>
  <si>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</si>
  <si>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</si>
  <si>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</si>
  <si>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</si>
  <si>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</si>
  <si>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</si>
  <si>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</si>
  <si>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</si>
  <si>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</si>
  <si>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</si>
  <si>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</si>
  <si>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</si>
  <si>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</si>
  <si>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</si>
  <si>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</si>
  <si>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</si>
  <si>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</si>
  <si>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</si>
  <si>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</si>
  <si>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</si>
  <si>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</si>
  <si>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</si>
  <si>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</si>
  <si>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</si>
  <si>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</si>
  <si>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</si>
  <si>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</si>
  <si>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</si>
  <si>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</si>
  <si>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</si>
  <si>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</si>
  <si>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</si>
  <si>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</si>
  <si>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</si>
  <si>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</si>
  <si>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</si>
  <si>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</si>
  <si>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</si>
  <si>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</si>
  <si>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</si>
  <si>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</si>
  <si>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</si>
  <si>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</si>
  <si>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</si>
  <si>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</si>
  <si>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</si>
  <si>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</si>
  <si>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</si>
  <si>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</si>
  <si>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</si>
  <si>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</si>
  <si>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</si>
  <si>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</si>
  <si>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</si>
  <si>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</si>
  <si>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</si>
  <si>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</si>
  <si>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</si>
  <si>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</si>
  <si>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</si>
  <si>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</si>
  <si>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</si>
  <si>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</si>
  <si>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</si>
  <si>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</si>
  <si>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</si>
  <si>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</si>
  <si>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</si>
  <si>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</si>
  <si>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</si>
  <si>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</si>
  <si>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</si>
  <si>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</si>
  <si>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</si>
  <si>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</si>
  <si>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</si>
  <si>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</si>
  <si>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</si>
  <si>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</si>
  <si>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</si>
  <si>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</si>
  <si>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</si>
  <si>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</si>
  <si>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</si>
  <si>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</si>
  <si>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</si>
  <si>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</si>
  <si>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</si>
  <si>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</si>
  <si>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</si>
  <si>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</si>
  <si>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</si>
  <si>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</si>
  <si>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</si>
  <si>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</si>
  <si>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</si>
  <si>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</si>
  <si>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</si>
  <si>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</si>
  <si>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</si>
  <si>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</si>
  <si>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</si>
  <si>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</si>
  <si>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</si>
  <si>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</si>
  <si>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</si>
  <si>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</si>
  <si>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</si>
  <si>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</si>
  <si>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</si>
  <si>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</si>
  <si>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</si>
  <si>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</si>
  <si>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</si>
  <si>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</si>
  <si>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</si>
  <si>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</si>
  <si>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</si>
  <si>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</si>
  <si>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</si>
  <si>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</si>
  <si>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</si>
  <si>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</si>
  <si>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</si>
  <si>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</si>
  <si>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</si>
  <si>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</si>
  <si>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</si>
  <si>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</si>
  <si>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</si>
  <si>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</si>
  <si>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</si>
  <si>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</si>
  <si>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</si>
  <si>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</si>
  <si>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</si>
  <si>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</si>
  <si>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</si>
  <si>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</si>
  <si>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</si>
  <si>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</si>
  <si>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</si>
  <si>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</si>
  <si>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</si>
  <si>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</si>
  <si>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</si>
  <si>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</si>
  <si>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</si>
  <si>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</si>
  <si>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</si>
  <si>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</si>
  <si>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</si>
  <si>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</si>
  <si>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</si>
  <si>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</si>
  <si>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</si>
  <si>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</si>
  <si>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</si>
  <si>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</si>
  <si>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</si>
  <si>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</si>
  <si>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</si>
  <si>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</si>
  <si>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</si>
  <si>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</si>
  <si>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</si>
  <si>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</si>
  <si>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</si>
  <si>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</si>
  <si>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</si>
  <si>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</si>
  <si>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</si>
  <si>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</si>
  <si>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</si>
  <si>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</si>
  <si>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</si>
  <si>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</si>
  <si>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</si>
  <si>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</si>
  <si>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</si>
  <si>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</si>
  <si>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</si>
  <si>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</si>
  <si>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</si>
  <si>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</si>
  <si>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</si>
  <si>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</si>
  <si>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</si>
  <si>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</si>
  <si>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</si>
  <si>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</si>
  <si>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</si>
  <si>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</si>
  <si>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</si>
  <si>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</si>
  <si>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</si>
  <si>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</si>
  <si>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</si>
  <si>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</si>
  <si>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</si>
  <si>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</si>
  <si>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</si>
  <si>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</si>
  <si>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</si>
  <si>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</si>
  <si>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</si>
  <si>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</si>
  <si>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</si>
  <si>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</si>
  <si>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</si>
  <si>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</si>
  <si>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</si>
  <si>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</si>
  <si>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</si>
  <si>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</si>
  <si>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</si>
  <si>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</si>
  <si>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</si>
  <si>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</si>
  <si>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</si>
  <si>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</si>
  <si>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</si>
  <si>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</si>
  <si>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</si>
  <si>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</si>
  <si>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</si>
  <si>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</si>
  <si>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</si>
  <si>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</si>
  <si>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</si>
  <si>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</si>
  <si>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</si>
  <si>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</si>
  <si>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</si>
  <si>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</si>
  <si>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</si>
  <si>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</si>
  <si>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</si>
  <si>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</si>
  <si>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</si>
  <si>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</si>
  <si>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</si>
  <si>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</si>
  <si>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</si>
  <si>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</si>
  <si>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</si>
  <si>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</si>
  <si>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</si>
  <si>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</si>
  <si>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</si>
  <si>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</si>
  <si>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</si>
  <si>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</si>
  <si>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</si>
  <si>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</si>
  <si>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</si>
  <si>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</si>
  <si>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</si>
  <si>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</si>
  <si>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</si>
  <si>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</si>
  <si>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</si>
  <si>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</si>
  <si>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</si>
  <si>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</si>
  <si>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</si>
  <si>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</si>
  <si>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</si>
  <si>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</si>
  <si>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</si>
  <si>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</si>
  <si>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</si>
  <si>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</si>
  <si>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</si>
  <si>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</si>
  <si>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</si>
  <si>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</si>
  <si>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</si>
  <si>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</si>
  <si>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</si>
  <si>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</si>
  <si>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</si>
  <si>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</si>
  <si>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</si>
  <si>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</si>
  <si>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</si>
  <si>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</si>
  <si>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</si>
  <si>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</si>
  <si>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</si>
  <si>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</si>
  <si>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</si>
  <si>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</si>
  <si>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</si>
  <si>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</si>
  <si>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</si>
  <si>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</si>
  <si>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</si>
  <si>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</si>
  <si>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</si>
  <si>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</si>
  <si>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</si>
  <si>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</si>
  <si>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</si>
  <si>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</si>
  <si>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</si>
  <si>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</si>
  <si>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</si>
  <si>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</si>
  <si>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</si>
  <si>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</si>
  <si>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</si>
  <si>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</si>
  <si>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</si>
  <si>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</si>
  <si>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</si>
  <si>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</si>
  <si>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</si>
  <si>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</si>
  <si>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</si>
  <si>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</si>
  <si>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</si>
  <si>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</si>
  <si>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</si>
  <si>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</si>
  <si>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</si>
  <si>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</si>
  <si>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</si>
  <si>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</si>
  <si>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</si>
  <si>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</si>
  <si>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</si>
  <si>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</si>
  <si>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</si>
  <si>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</si>
  <si>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</si>
  <si>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</si>
  <si>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</si>
  <si>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</si>
  <si>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</si>
  <si>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</si>
  <si>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</si>
  <si>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</si>
  <si>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</si>
  <si>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</si>
  <si>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</si>
  <si>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</si>
  <si>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</si>
  <si>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</si>
  <si>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</si>
  <si>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</si>
  <si>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</si>
  <si>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</si>
  <si>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</si>
  <si>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</si>
  <si>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</si>
  <si>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</si>
  <si>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</si>
  <si>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</si>
  <si>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</si>
  <si>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</si>
  <si>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</si>
  <si>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</si>
  <si>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</si>
  <si>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</si>
  <si>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</si>
  <si>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</si>
  <si>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</si>
  <si>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</si>
  <si>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</si>
  <si>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</si>
  <si>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</si>
  <si>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</si>
  <si>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</si>
  <si>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</si>
  <si>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</si>
  <si>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</si>
  <si>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</si>
  <si>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</si>
  <si>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</si>
  <si>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</si>
  <si>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</si>
  <si>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</si>
  <si>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</si>
  <si>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</si>
  <si>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</si>
  <si>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</si>
  <si>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</si>
  <si>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</si>
  <si>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</si>
  <si>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</si>
  <si>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</si>
  <si>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</si>
  <si>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</si>
  <si>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</si>
  <si>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</si>
  <si>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</si>
  <si>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</si>
  <si>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</si>
  <si>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</si>
  <si>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</si>
  <si>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</si>
  <si>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</si>
  <si>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</si>
  <si>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</si>
  <si>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</si>
  <si>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</si>
  <si>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</si>
  <si>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</si>
  <si>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</si>
  <si>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</si>
  <si>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</si>
  <si>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</si>
  <si>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</si>
  <si>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</si>
  <si>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</si>
  <si>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</si>
  <si>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</si>
  <si>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</si>
  <si>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</si>
  <si>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</si>
  <si>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</si>
  <si>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</si>
  <si>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</si>
  <si>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</si>
  <si>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</si>
  <si>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</si>
  <si>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</si>
  <si>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</si>
  <si>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</si>
  <si>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</si>
  <si>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</si>
  <si>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</si>
  <si>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</si>
  <si>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</si>
  <si>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</si>
  <si>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</si>
  <si>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</si>
  <si>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</si>
  <si>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</si>
  <si>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</si>
  <si>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</si>
  <si>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</si>
  <si>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</si>
  <si>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</si>
  <si>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</si>
  <si>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</si>
  <si>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</si>
  <si>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</si>
  <si>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</si>
  <si>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</si>
  <si>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</si>
  <si>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</si>
  <si>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</si>
  <si>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</si>
  <si>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</si>
  <si>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</si>
  <si>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</si>
  <si>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</si>
  <si>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</si>
  <si>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</si>
  <si>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</si>
  <si>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</si>
  <si>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</si>
  <si>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</si>
  <si>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</si>
  <si>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</si>
  <si>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</si>
  <si>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</si>
  <si>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</si>
  <si>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</si>
  <si>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</si>
  <si>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</si>
  <si>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</si>
  <si>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</si>
  <si>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</si>
  <si>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</si>
  <si>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</si>
  <si>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</si>
  <si>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</si>
  <si>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</si>
  <si>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</si>
  <si>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</si>
  <si>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</si>
  <si>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</si>
  <si>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</si>
  <si>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</si>
  <si>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</si>
  <si>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</si>
  <si>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</si>
  <si>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</si>
  <si>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</si>
  <si>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</si>
  <si>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</si>
  <si>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</si>
  <si>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</si>
  <si>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</si>
  <si>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</si>
  <si>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</si>
  <si>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</si>
  <si>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</si>
  <si>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</si>
  <si>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</si>
  <si>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</si>
  <si>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</si>
  <si>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</si>
  <si>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</si>
  <si>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</si>
  <si>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</si>
  <si>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</si>
  <si>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</si>
  <si>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</si>
  <si>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</si>
  <si>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</si>
  <si>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</si>
  <si>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</si>
  <si>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</si>
  <si>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</si>
  <si>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</si>
  <si>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</si>
  <si>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</si>
  <si>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</si>
  <si>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</si>
  <si>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</si>
  <si>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</si>
  <si>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</si>
  <si>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</si>
  <si>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</si>
  <si>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</si>
  <si>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</si>
  <si>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</si>
  <si>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</si>
  <si>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</si>
  <si>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</si>
  <si>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</si>
  <si>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</si>
  <si>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</si>
  <si>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</si>
  <si>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</si>
  <si>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</si>
  <si>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</si>
  <si>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</si>
  <si>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</si>
  <si>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</si>
  <si>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</si>
  <si>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</si>
  <si>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</si>
  <si>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</si>
  <si>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</si>
  <si>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</si>
  <si>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</si>
  <si>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</si>
  <si>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</si>
  <si>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</si>
  <si>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</si>
  <si>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</si>
  <si>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</si>
  <si>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</si>
  <si>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</si>
  <si>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</si>
  <si>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</si>
  <si>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</si>
  <si>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</si>
  <si>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</si>
  <si>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</si>
  <si>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</si>
  <si>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</si>
  <si>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</si>
  <si>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</si>
  <si>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</si>
  <si>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</si>
  <si>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</si>
  <si>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</si>
  <si>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</si>
  <si>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</si>
  <si>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</si>
  <si>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</si>
  <si>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</si>
  <si>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</si>
  <si>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</si>
  <si>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</si>
  <si>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</si>
  <si>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</si>
  <si>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</si>
  <si>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</si>
  <si>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</si>
  <si>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</si>
  <si>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</si>
  <si>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</si>
  <si>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</si>
  <si>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</si>
  <si>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</si>
  <si>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</si>
  <si>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</si>
  <si>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</si>
  <si>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</si>
  <si>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</si>
  <si>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</si>
  <si>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</si>
  <si>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</si>
  <si>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</si>
  <si>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</si>
  <si>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</si>
  <si>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</si>
  <si>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</si>
  <si>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</si>
  <si>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</si>
  <si>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</si>
  <si>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</si>
  <si>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</si>
  <si>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</si>
  <si>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</si>
  <si>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</si>
  <si>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</si>
  <si>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</si>
  <si>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</si>
  <si>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</si>
  <si>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</si>
  <si>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</si>
  <si>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</si>
  <si>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</si>
  <si>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</si>
  <si>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</si>
  <si>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</si>
  <si>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</si>
  <si>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</si>
  <si>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</si>
  <si>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</si>
  <si>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</si>
  <si>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</si>
  <si>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</si>
  <si>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</si>
  <si>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</si>
  <si>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</si>
  <si>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</si>
  <si>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</si>
  <si>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</si>
  <si>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</si>
  <si>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</si>
  <si>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</si>
  <si>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</si>
  <si>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</si>
  <si>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</si>
  <si>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</si>
  <si>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</si>
  <si>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</si>
  <si>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</si>
  <si>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</si>
  <si>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</si>
  <si>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</si>
  <si>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</si>
  <si>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</si>
  <si>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</si>
  <si>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</si>
  <si>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</si>
  <si>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</si>
  <si>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</si>
  <si>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</si>
  <si>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</si>
  <si>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</si>
  <si>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</si>
  <si>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</si>
  <si>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</si>
  <si>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</si>
  <si>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</si>
  <si>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</si>
  <si>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</si>
  <si>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</si>
  <si>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</si>
  <si>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</si>
  <si>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</si>
  <si>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</si>
  <si>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</si>
  <si>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</si>
  <si>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</si>
  <si>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</si>
  <si>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</si>
  <si>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</si>
  <si>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</si>
  <si>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</si>
  <si>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</si>
  <si>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</si>
  <si>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</si>
  <si>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</si>
  <si>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</si>
  <si>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</si>
  <si>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</si>
  <si>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</si>
  <si>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</si>
  <si>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</si>
  <si>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</si>
  <si>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</si>
  <si>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</si>
  <si>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</si>
  <si>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</si>
  <si>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</si>
  <si>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</si>
  <si>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</si>
  <si>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</si>
  <si>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</si>
  <si>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</si>
  <si>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</si>
  <si>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</si>
  <si>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</si>
  <si>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</si>
  <si>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</si>
  <si>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</si>
  <si>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</si>
  <si>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</si>
  <si>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</si>
  <si>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</si>
  <si>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</si>
  <si>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</si>
  <si>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</si>
  <si>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</si>
  <si>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</si>
  <si>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</si>
  <si>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</si>
  <si>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</si>
  <si>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</si>
  <si>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</si>
  <si>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</si>
  <si>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</si>
  <si>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</si>
  <si>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</si>
  <si>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</si>
  <si>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</si>
  <si>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</si>
  <si>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</si>
  <si>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</si>
  <si>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</si>
  <si>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</si>
  <si>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</si>
  <si>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</si>
  <si>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</si>
  <si>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</si>
  <si>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</si>
  <si>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</si>
  <si>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</si>
  <si>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</si>
  <si>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</si>
  <si>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</si>
  <si>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</si>
  <si>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</si>
  <si>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</si>
  <si>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</si>
  <si>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</si>
  <si>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</si>
  <si>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</si>
  <si>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</si>
  <si>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</si>
  <si>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</si>
  <si>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</si>
  <si>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</si>
  <si>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</si>
  <si>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</si>
  <si>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</si>
  <si>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</si>
  <si>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</si>
  <si>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</si>
  <si>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</si>
  <si>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</si>
  <si>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</si>
  <si>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</si>
  <si>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</si>
  <si>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</si>
  <si>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</si>
  <si>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</si>
  <si>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</si>
  <si>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</si>
  <si>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</si>
  <si>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</si>
  <si>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</si>
  <si>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</si>
  <si>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</si>
  <si>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</si>
  <si>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</si>
  <si>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</si>
  <si>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</si>
  <si>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</si>
  <si>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</si>
  <si>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</si>
  <si>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</si>
  <si>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</si>
  <si>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</si>
  <si>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</si>
  <si>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</si>
  <si>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</si>
  <si>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</si>
  <si>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</si>
  <si>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</si>
  <si>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</si>
  <si>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</si>
  <si>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</si>
  <si>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</si>
  <si>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</si>
  <si>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</si>
  <si>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</si>
  <si>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</si>
  <si>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</si>
  <si>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</si>
  <si>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</si>
  <si>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</si>
  <si>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</si>
  <si>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</si>
  <si>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</si>
  <si>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</si>
  <si>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</si>
  <si>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</si>
  <si>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</si>
  <si>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</si>
  <si>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</si>
  <si>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</si>
  <si>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</si>
  <si>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</si>
  <si>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</si>
  <si>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</si>
  <si>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</si>
  <si>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</si>
  <si>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</si>
  <si>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</si>
  <si>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</si>
  <si>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</si>
  <si>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</si>
  <si>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</si>
  <si>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</si>
  <si>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</si>
  <si>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</si>
  <si>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</si>
  <si>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</si>
  <si>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</si>
  <si>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</si>
  <si>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</si>
  <si>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</si>
  <si>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</si>
  <si>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</si>
  <si>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</si>
  <si>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</si>
  <si>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</si>
  <si>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</si>
  <si>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</si>
  <si>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</si>
  <si>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</si>
  <si>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</si>
  <si>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</si>
  <si>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</si>
  <si>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</si>
  <si>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</si>
  <si>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</si>
  <si>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</si>
  <si>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</si>
  <si>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</si>
  <si>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</si>
  <si>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</si>
  <si>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</si>
  <si>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</si>
  <si>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</si>
  <si>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</si>
  <si>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</si>
  <si>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</si>
  <si>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</si>
  <si>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</si>
  <si>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</si>
  <si>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</si>
  <si>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</si>
  <si>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</si>
  <si>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</si>
  <si>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</si>
  <si>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</si>
  <si>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</si>
  <si>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</si>
  <si>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</si>
  <si>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</si>
  <si>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</si>
  <si>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</si>
  <si>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</si>
  <si>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</si>
  <si>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</si>
  <si>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</si>
  <si>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</si>
  <si>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</si>
  <si>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</si>
  <si>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</si>
  <si>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</si>
  <si>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</si>
  <si>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</si>
  <si>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</si>
  <si>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</si>
  <si>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</si>
  <si>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</si>
  <si>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</si>
  <si>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</si>
  <si>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</si>
  <si>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</si>
  <si>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</si>
  <si>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</si>
  <si>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</si>
  <si>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</si>
  <si>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</si>
  <si>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</si>
  <si>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</si>
  <si>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</si>
  <si>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</si>
  <si>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</si>
  <si>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</si>
  <si>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</si>
  <si>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</si>
  <si>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</si>
  <si>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</si>
  <si>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</si>
  <si>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</si>
  <si>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</si>
  <si>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</si>
  <si>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</si>
  <si>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</si>
  <si>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</si>
  <si>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</si>
  <si>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</si>
  <si>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</si>
  <si>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</si>
  <si>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</si>
  <si>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</si>
  <si>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</si>
  <si>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</si>
  <si>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</si>
  <si>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</si>
  <si>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</si>
  <si>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</si>
  <si>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</si>
  <si>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</si>
  <si>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</si>
  <si>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</si>
  <si>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</si>
  <si>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</si>
  <si>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</si>
  <si>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</si>
  <si>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</si>
  <si>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</si>
  <si>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</si>
  <si>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</si>
  <si>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</si>
  <si>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</si>
  <si>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</si>
  <si>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</si>
  <si>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</si>
  <si>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</si>
  <si>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</si>
  <si>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</si>
  <si>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</si>
  <si>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</si>
  <si>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</si>
  <si>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</si>
  <si>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</si>
  <si>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</si>
  <si>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</si>
  <si>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</si>
  <si>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</si>
  <si>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</si>
  <si>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</si>
  <si>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</si>
  <si>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</si>
  <si>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</si>
  <si>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</si>
  <si>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</si>
  <si>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</si>
  <si>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</si>
  <si>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</si>
  <si>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</si>
  <si>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</si>
  <si>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</si>
  <si>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</si>
  <si>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</si>
  <si>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</si>
  <si>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</si>
  <si>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</si>
  <si>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</si>
  <si>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</si>
  <si>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</si>
  <si>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</si>
  <si>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</si>
  <si>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</si>
  <si>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</si>
  <si>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</si>
  <si>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</si>
  <si>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</si>
  <si>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</si>
  <si>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</si>
  <si>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</si>
  <si>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</si>
  <si>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</si>
  <si>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</si>
  <si>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</si>
  <si>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</si>
  <si>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</si>
  <si>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</si>
  <si>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</si>
  <si>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</si>
  <si>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</si>
  <si>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</si>
  <si>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</si>
  <si>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</si>
  <si>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</si>
  <si>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</si>
  <si>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</si>
  <si>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</si>
  <si>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</si>
  <si>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</si>
  <si>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</si>
  <si>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</si>
  <si>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</si>
  <si>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</si>
  <si>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</si>
  <si>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</si>
  <si>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</si>
  <si>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</si>
  <si>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</si>
  <si>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</si>
  <si>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</si>
  <si>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</si>
  <si>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</si>
  <si>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</si>
  <si>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</si>
  <si>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</si>
  <si>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</si>
  <si>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</si>
  <si>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</si>
  <si>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</si>
  <si>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</si>
  <si>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</si>
  <si>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</si>
  <si>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</si>
  <si>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</si>
  <si>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</si>
  <si>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</si>
  <si>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</si>
  <si>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</si>
  <si>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</si>
  <si>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</si>
  <si>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</si>
  <si>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</si>
  <si>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</si>
  <si>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</si>
  <si>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</si>
  <si>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</si>
  <si>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</si>
  <si>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</si>
  <si>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</si>
  <si>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</si>
  <si>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</si>
  <si>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</si>
  <si>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</si>
  <si>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</si>
  <si>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</si>
  <si>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</si>
  <si>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</si>
  <si>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</si>
  <si>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</si>
  <si>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</si>
  <si>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</si>
  <si>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</si>
  <si>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</si>
  <si>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</si>
  <si>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</si>
  <si>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</si>
  <si>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</si>
  <si>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</si>
  <si>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</si>
  <si>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</si>
  <si>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</si>
  <si>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</si>
  <si>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</si>
  <si>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</si>
  <si>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</si>
  <si>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</si>
  <si>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</si>
  <si>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</si>
  <si>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</si>
  <si>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</si>
  <si>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</si>
  <si>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</si>
  <si>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</si>
  <si>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</si>
  <si>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</si>
  <si>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</si>
  <si>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</si>
  <si>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</si>
  <si>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</si>
  <si>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</si>
  <si>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</si>
  <si>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</si>
  <si>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</si>
  <si>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</si>
  <si>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</si>
  <si>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</si>
  <si>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</si>
  <si>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</si>
  <si>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</si>
  <si>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</si>
  <si>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</si>
  <si>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</si>
  <si>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</si>
  <si>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</si>
  <si>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</si>
  <si>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</si>
  <si>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</si>
  <si>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</si>
  <si>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</si>
  <si>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</si>
  <si>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</si>
  <si>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</si>
  <si>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</si>
  <si>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</si>
  <si>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</si>
  <si>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</si>
  <si>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</si>
  <si>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</si>
  <si>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</si>
  <si>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</si>
  <si>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</si>
  <si>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</si>
  <si>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</si>
  <si>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</si>
  <si>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</si>
  <si>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</si>
  <si>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</si>
  <si>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</si>
  <si>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</si>
  <si>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</si>
  <si>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</si>
  <si>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</si>
  <si>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</si>
  <si>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</si>
  <si>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</si>
  <si>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</si>
  <si>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</si>
  <si>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</si>
  <si>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</si>
  <si>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</si>
  <si>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</si>
  <si>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</si>
  <si>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</si>
  <si>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</si>
  <si>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</si>
  <si>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</si>
  <si>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</si>
  <si>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</si>
  <si>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</si>
  <si>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</si>
  <si>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</si>
  <si>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</si>
  <si>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</si>
  <si>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</si>
  <si>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</si>
  <si>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</si>
  <si>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</si>
  <si>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</si>
  <si>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</si>
  <si>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</si>
  <si>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</si>
  <si>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</si>
  <si>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</si>
  <si>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</si>
  <si>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</si>
  <si>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</si>
  <si>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</si>
  <si>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</si>
  <si>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</si>
  <si>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</si>
  <si>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</si>
  <si>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</si>
  <si>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</si>
  <si>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</si>
  <si>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</si>
  <si>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</si>
  <si>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</si>
  <si>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</si>
  <si>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</si>
  <si>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</si>
  <si>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</si>
  <si>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</si>
  <si>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</si>
  <si>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</si>
  <si>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</si>
  <si>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</si>
  <si>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</si>
  <si>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</si>
  <si>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</si>
  <si>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</si>
  <si>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</si>
  <si>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</si>
  <si>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</si>
  <si>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</si>
  <si>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</si>
  <si>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</si>
  <si>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</si>
  <si>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</si>
  <si>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</si>
  <si>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</si>
  <si>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</si>
  <si>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</si>
  <si>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</si>
  <si>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</si>
  <si>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</si>
  <si>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</si>
  <si>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</si>
  <si>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</si>
  <si>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</si>
  <si>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</si>
  <si>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</si>
  <si>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</si>
  <si>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</si>
  <si>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</si>
  <si>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</si>
  <si>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</si>
  <si>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</si>
  <si>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</si>
  <si>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</si>
  <si>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</si>
  <si>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</si>
  <si>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</si>
  <si>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</si>
  <si>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</si>
  <si>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</si>
  <si>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</si>
  <si>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</si>
  <si>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</si>
  <si>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</si>
  <si>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</si>
  <si>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</si>
  <si>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</si>
  <si>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</si>
  <si>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</si>
  <si>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</si>
  <si>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</si>
  <si>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</si>
  <si>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</si>
  <si>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</si>
  <si>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</si>
  <si>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</si>
  <si>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</si>
  <si>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</si>
  <si>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</si>
  <si>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</si>
  <si>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</si>
  <si>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</si>
  <si>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</si>
  <si>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</si>
  <si>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</si>
  <si>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</si>
  <si>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</si>
  <si>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</si>
  <si>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</si>
  <si>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</si>
  <si>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</si>
  <si>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</si>
  <si>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</si>
  <si>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</si>
  <si>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</si>
  <si>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</si>
  <si>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</si>
  <si>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</si>
  <si>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</si>
  <si>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</si>
  <si>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</si>
  <si>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</si>
  <si>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</si>
  <si>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</si>
  <si>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</si>
  <si>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</si>
  <si>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</si>
  <si>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</si>
  <si>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</si>
  <si>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</si>
  <si>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</si>
  <si>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</si>
  <si>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</si>
  <si>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</si>
  <si>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</si>
  <si>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</si>
  <si>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</si>
  <si>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</si>
  <si>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</si>
  <si>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</si>
  <si>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</si>
  <si>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</si>
  <si>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</si>
  <si>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</si>
  <si>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</si>
  <si>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</si>
  <si>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</si>
  <si>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</si>
  <si>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</si>
  <si>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</si>
  <si>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</si>
  <si>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</si>
  <si>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</si>
  <si>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</si>
  <si>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</si>
  <si>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</si>
  <si>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</si>
  <si>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</si>
  <si>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</si>
  <si>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</si>
  <si>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</si>
  <si>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</si>
  <si>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</si>
  <si>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</si>
  <si>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</si>
  <si>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</si>
  <si>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</si>
  <si>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</si>
  <si>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</si>
  <si>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</si>
  <si>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</si>
  <si>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</si>
  <si>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</si>
  <si>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</si>
  <si>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</si>
  <si>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</si>
  <si>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</si>
  <si>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</si>
  <si>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</si>
  <si>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</si>
  <si>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</si>
  <si>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</si>
  <si>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</si>
  <si>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</si>
  <si>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</si>
  <si>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</si>
  <si>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</si>
  <si>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</si>
  <si>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</si>
  <si>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</si>
  <si>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</si>
  <si>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</si>
  <si>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</si>
  <si>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</si>
  <si>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</si>
  <si>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</si>
  <si>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</si>
  <si>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</si>
  <si>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</si>
  <si>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</si>
  <si>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</si>
  <si>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</si>
  <si>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</si>
  <si>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</si>
  <si>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</si>
  <si>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</si>
  <si>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</si>
  <si>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</si>
  <si>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</si>
  <si>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</si>
  <si>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</si>
  <si>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</si>
  <si>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</si>
  <si>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</si>
  <si>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</si>
  <si>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</si>
  <si>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</si>
  <si>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</si>
  <si>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</si>
  <si>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</si>
  <si>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</si>
  <si>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</si>
  <si>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</si>
  <si>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</si>
  <si>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</si>
  <si>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</si>
  <si>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</si>
  <si>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</si>
  <si>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</si>
  <si>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</si>
  <si>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</si>
  <si>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</si>
  <si>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</si>
  <si>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</si>
  <si>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</si>
  <si>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</si>
  <si>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</si>
  <si>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</si>
  <si>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</si>
  <si>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</si>
  <si>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</si>
  <si>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</si>
  <si>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</si>
  <si>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</si>
  <si>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</si>
  <si>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</si>
  <si>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</si>
  <si>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</si>
  <si>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</si>
  <si>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</si>
  <si>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</si>
  <si>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</si>
  <si>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</si>
  <si>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</si>
  <si>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</si>
  <si>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</si>
  <si>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</si>
  <si>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</si>
  <si>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</si>
  <si>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</si>
  <si>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</si>
  <si>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</si>
  <si>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</si>
  <si>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</si>
  <si>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</si>
  <si>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</si>
  <si>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</si>
  <si>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</si>
  <si>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</si>
  <si>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</si>
  <si>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</si>
  <si>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</si>
  <si>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</si>
  <si>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</si>
  <si>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</si>
  <si>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</si>
  <si>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</si>
  <si>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</si>
  <si>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</si>
  <si>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</si>
  <si>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</si>
  <si>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</si>
  <si>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</si>
  <si>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</si>
  <si>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</si>
  <si>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</si>
  <si>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</si>
  <si>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</si>
  <si>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</si>
  <si>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</si>
  <si>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</si>
  <si>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</si>
  <si>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</si>
  <si>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</si>
  <si>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</si>
  <si>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</si>
  <si>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</si>
  <si>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</si>
  <si>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</si>
  <si>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</si>
  <si>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</si>
  <si>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</si>
  <si>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</si>
  <si>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</si>
  <si>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</si>
  <si>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</si>
  <si>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</si>
  <si>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</si>
  <si>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</si>
  <si>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</si>
  <si>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</si>
  <si>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</si>
  <si>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</si>
  <si>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</si>
  <si>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</si>
  <si>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</si>
  <si>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</si>
  <si>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</si>
  <si>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</si>
  <si>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</si>
  <si>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</si>
  <si>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</si>
  <si>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</si>
  <si>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</si>
  <si>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</si>
  <si>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</si>
  <si>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</si>
  <si>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</si>
  <si>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</si>
  <si>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</si>
  <si>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</si>
  <si>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</si>
  <si>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</si>
  <si>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</si>
  <si>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</si>
  <si>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</si>
  <si>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</si>
  <si>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</si>
  <si>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</si>
  <si>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</si>
  <si>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</si>
  <si>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</si>
  <si>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</si>
  <si>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</si>
  <si>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</si>
  <si>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</si>
  <si>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</si>
  <si>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</si>
  <si>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</si>
  <si>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</si>
  <si>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</si>
  <si>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</si>
  <si>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</si>
  <si>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</si>
  <si>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</si>
  <si>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</si>
  <si>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</si>
  <si>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</si>
  <si>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</si>
  <si>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</si>
  <si>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</si>
  <si>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</si>
  <si>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</si>
  <si>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</si>
  <si>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</si>
  <si>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</si>
  <si>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</si>
  <si>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</si>
  <si>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</si>
  <si>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</si>
  <si>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</si>
  <si>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</si>
  <si>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</si>
  <si>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</si>
  <si>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</si>
  <si>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</si>
  <si>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</si>
  <si>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</si>
  <si>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</si>
  <si>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</si>
  <si>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</si>
  <si>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</si>
  <si>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</si>
  <si>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</si>
  <si>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</si>
  <si>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</si>
  <si>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</si>
  <si>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</si>
  <si>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</si>
  <si>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</si>
  <si>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</si>
  <si>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</si>
  <si>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</si>
  <si>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</si>
  <si>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</si>
  <si>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</si>
  <si>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</si>
  <si>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</si>
  <si>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</si>
  <si>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</si>
  <si>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</si>
  <si>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</si>
  <si>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</si>
  <si>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</si>
  <si>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</si>
  <si>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</si>
  <si>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</si>
  <si>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</si>
  <si>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</si>
  <si>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</si>
  <si>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</si>
  <si>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</si>
  <si>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</si>
  <si>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</si>
  <si>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</si>
  <si>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</si>
  <si>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</si>
  <si>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</si>
  <si>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</si>
  <si>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</si>
  <si>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</si>
  <si>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</si>
  <si>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</si>
  <si>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</si>
  <si>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</si>
  <si>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</si>
  <si>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</si>
  <si>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</si>
  <si>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</si>
  <si>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</si>
  <si>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</si>
  <si>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</si>
  <si>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</si>
  <si>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</si>
  <si>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</si>
  <si>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</si>
  <si>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</si>
  <si>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</si>
  <si>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</si>
  <si>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</si>
  <si>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</si>
  <si>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</si>
  <si>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</si>
  <si>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</si>
  <si>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</si>
  <si>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</si>
  <si>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</si>
  <si>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</si>
  <si>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</si>
  <si>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</si>
  <si>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</si>
  <si>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</si>
  <si>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</si>
  <si>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</si>
  <si>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</si>
  <si>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</si>
  <si>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</si>
  <si>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</si>
  <si>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</si>
  <si>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</si>
  <si>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</si>
  <si>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</si>
  <si>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</si>
  <si>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</si>
  <si>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</si>
  <si>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</si>
  <si>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</si>
  <si>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</si>
  <si>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</si>
  <si>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</si>
  <si>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</si>
  <si>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</si>
  <si>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</si>
  <si>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</si>
  <si>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</si>
  <si>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</si>
  <si>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</si>
  <si>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</si>
  <si>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</si>
  <si>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</si>
  <si>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</si>
  <si>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</si>
  <si>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</si>
  <si>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</si>
  <si>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</si>
  <si>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</si>
  <si>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</si>
  <si>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</si>
  <si>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</si>
  <si>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</si>
  <si>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</si>
  <si>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</si>
  <si>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</si>
  <si>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</si>
  <si>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</si>
  <si>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</si>
  <si>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</si>
  <si>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</si>
  <si>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</si>
  <si>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</si>
  <si>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</si>
  <si>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</si>
  <si>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</si>
  <si>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</si>
  <si>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</si>
  <si>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</si>
  <si>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</si>
  <si>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</si>
  <si>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</si>
  <si>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</si>
  <si>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</si>
  <si>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</si>
  <si>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</si>
  <si>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</si>
  <si>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</si>
  <si>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</si>
  <si>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</si>
  <si>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</si>
  <si>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</si>
  <si>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</si>
  <si>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</si>
  <si>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</si>
  <si>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</si>
  <si>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</si>
  <si>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</si>
  <si>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</si>
  <si>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</si>
  <si>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</si>
  <si>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</si>
  <si>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</si>
  <si>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</si>
  <si>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</si>
  <si>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</si>
  <si>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</si>
  <si>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</si>
  <si>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</si>
  <si>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</si>
  <si>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</si>
  <si>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</si>
  <si>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</si>
  <si>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</si>
  <si>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</si>
  <si>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</si>
  <si>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</si>
  <si>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</si>
  <si>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</si>
  <si>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</si>
  <si>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</si>
  <si>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</si>
  <si>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</si>
  <si>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</si>
  <si>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</si>
  <si>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</si>
  <si>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</si>
  <si>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</si>
  <si>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</si>
  <si>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</si>
  <si>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</si>
  <si>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</si>
  <si>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</si>
  <si>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</si>
  <si>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</si>
  <si>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</si>
  <si>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</si>
  <si>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</si>
  <si>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</si>
  <si>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</si>
  <si>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</si>
  <si>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</si>
  <si>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</si>
  <si>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</si>
  <si>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</si>
  <si>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</si>
  <si>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</si>
  <si>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</si>
  <si>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</si>
  <si>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</si>
  <si>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</si>
  <si>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</si>
  <si>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</si>
  <si>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</si>
  <si>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</si>
  <si>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</si>
  <si>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</si>
  <si>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</si>
  <si>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</si>
  <si>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</si>
  <si>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</si>
  <si>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</si>
  <si>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</si>
  <si>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</si>
  <si>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</si>
  <si>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</si>
  <si>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</si>
  <si>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</si>
  <si>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</si>
  <si>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</si>
  <si>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</si>
  <si>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</si>
  <si>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</si>
  <si>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</si>
  <si>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</si>
  <si>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</si>
  <si>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</si>
  <si>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</si>
  <si>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</si>
  <si>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</si>
  <si>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</si>
  <si>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</si>
  <si>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</si>
  <si>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</si>
  <si>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</si>
  <si>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</si>
  <si>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</si>
  <si>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</si>
  <si>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</si>
  <si>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</si>
  <si>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</si>
  <si>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</si>
  <si>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</si>
  <si>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</si>
  <si>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</si>
  <si>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</si>
  <si>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</si>
  <si>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</si>
  <si>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</si>
  <si>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</si>
  <si>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</si>
  <si>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</si>
  <si>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</si>
  <si>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</si>
  <si>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</si>
  <si>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</si>
  <si>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</si>
  <si>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</si>
  <si>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</si>
  <si>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</si>
  <si>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</si>
  <si>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</si>
  <si>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</si>
  <si>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</si>
  <si>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</si>
  <si>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</si>
  <si>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</si>
  <si>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</si>
  <si>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</si>
  <si>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</si>
  <si>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</si>
  <si>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</si>
  <si>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</si>
  <si>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</si>
  <si>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</si>
  <si>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</si>
  <si>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</si>
  <si>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</si>
  <si>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</si>
  <si>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</si>
  <si>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</si>
  <si>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</si>
  <si>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</si>
  <si>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</si>
  <si>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</si>
  <si>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</si>
  <si>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</si>
  <si>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</si>
  <si>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</si>
  <si>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</si>
  <si>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</si>
  <si>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</si>
  <si>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</si>
  <si>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</si>
  <si>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</si>
  <si>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</si>
  <si>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</si>
  <si>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</si>
  <si>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</si>
  <si>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</si>
  <si>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</si>
  <si>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</si>
  <si>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</si>
  <si>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</si>
  <si>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</si>
  <si>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</si>
  <si>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</si>
  <si>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</si>
  <si>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</si>
  <si>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</si>
  <si>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</si>
  <si>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</si>
  <si>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</si>
  <si>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</si>
  <si>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</si>
  <si>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</si>
  <si>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</si>
  <si>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</si>
  <si>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</si>
  <si>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</si>
  <si>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</si>
  <si>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</si>
  <si>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</si>
  <si>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</si>
  <si>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</si>
  <si>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</si>
  <si>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</si>
  <si>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</si>
  <si>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</si>
  <si>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</si>
  <si>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</si>
  <si>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</si>
  <si>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</si>
  <si>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</si>
  <si>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</si>
  <si>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</si>
  <si>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</si>
  <si>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</si>
  <si>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</si>
  <si>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</si>
  <si>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</si>
  <si>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</si>
  <si>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</si>
  <si>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</si>
  <si>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</si>
  <si>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</si>
  <si>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</si>
  <si>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</si>
  <si>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</si>
  <si>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</si>
  <si>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</si>
  <si>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</si>
  <si>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</si>
  <si>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</si>
  <si>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</si>
  <si>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</si>
  <si>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</si>
  <si>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</si>
  <si>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</si>
  <si>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</si>
  <si>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</si>
  <si>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</si>
  <si>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</si>
  <si>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</si>
  <si>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</si>
  <si>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</si>
  <si>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</si>
  <si>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</si>
  <si>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</si>
  <si>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</si>
  <si>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</si>
  <si>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</si>
  <si>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</si>
  <si>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</si>
  <si>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</si>
  <si>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</si>
  <si>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</si>
  <si>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</si>
  <si>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</si>
  <si>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</si>
  <si>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</si>
  <si>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</si>
  <si>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</si>
  <si>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</si>
  <si>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</si>
  <si>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</si>
  <si>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</si>
  <si>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</si>
  <si>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</si>
  <si>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</si>
  <si>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</si>
  <si>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</si>
  <si>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</si>
  <si>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</si>
  <si>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</si>
  <si>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</si>
  <si>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</si>
  <si>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</si>
  <si>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</si>
  <si>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</si>
  <si>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</si>
  <si>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</si>
  <si>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</si>
  <si>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</si>
  <si>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</si>
  <si>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</si>
  <si>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</si>
  <si>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</si>
  <si>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</si>
  <si>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</si>
  <si>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</si>
  <si>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</si>
  <si>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</si>
  <si>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</si>
  <si>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</si>
  <si>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</si>
  <si>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</si>
  <si>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</si>
  <si>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</si>
  <si>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</si>
  <si>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</si>
  <si>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</si>
  <si>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</si>
  <si>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</si>
  <si>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</si>
  <si>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</si>
  <si>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</si>
  <si>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</si>
  <si>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</si>
  <si>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</si>
  <si>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</si>
  <si>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</si>
  <si>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</si>
  <si>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</si>
  <si>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</si>
  <si>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</si>
  <si>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</si>
  <si>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</si>
  <si>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</si>
  <si>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</si>
  <si>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</si>
  <si>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</si>
  <si>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</si>
  <si>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</si>
  <si>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</si>
  <si>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</si>
  <si>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</si>
  <si>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</si>
  <si>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</si>
  <si>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</si>
  <si>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</si>
  <si>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</si>
  <si>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</si>
  <si>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</si>
  <si>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</si>
  <si>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</si>
  <si>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</si>
  <si>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</si>
  <si>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</si>
  <si>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</si>
  <si>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</si>
  <si>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</si>
  <si>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</si>
  <si>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</si>
  <si>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</si>
  <si>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</si>
  <si>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</si>
  <si>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</si>
  <si>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</si>
  <si>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</si>
  <si>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</si>
  <si>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</si>
  <si>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</si>
  <si>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</si>
  <si>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</si>
  <si>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</si>
  <si>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</si>
  <si>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</si>
  <si>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</si>
  <si>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</si>
  <si>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</si>
  <si>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</si>
  <si>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</si>
  <si>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</si>
  <si>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</si>
  <si>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</si>
  <si>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</si>
  <si>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</si>
  <si>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</si>
  <si>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</si>
  <si>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</si>
  <si>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</si>
  <si>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</si>
  <si>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</si>
  <si>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</si>
  <si>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</si>
  <si>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</si>
  <si>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</si>
  <si>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</si>
  <si>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</si>
  <si>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</si>
  <si>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</si>
  <si>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</si>
  <si>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</si>
  <si>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</si>
  <si>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</si>
  <si>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</si>
  <si>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</si>
  <si>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</si>
  <si>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</si>
  <si>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</si>
  <si>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</si>
  <si>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</si>
  <si>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</si>
  <si>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</si>
  <si>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</si>
  <si>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</si>
  <si>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</si>
  <si>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</si>
  <si>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</si>
  <si>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</si>
  <si>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</si>
  <si>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</si>
  <si>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</si>
  <si>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</si>
  <si>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</si>
  <si>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</si>
  <si>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</si>
  <si>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</si>
  <si>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</si>
  <si>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</si>
  <si>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</si>
  <si>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</si>
  <si>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</si>
  <si>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</si>
  <si>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</si>
  <si>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</si>
  <si>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</si>
  <si>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</si>
  <si>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</si>
  <si>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</si>
  <si>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</si>
  <si>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</si>
  <si>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</si>
  <si>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</si>
  <si>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</si>
  <si>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</si>
  <si>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</si>
  <si>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</si>
  <si>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</si>
  <si>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</si>
  <si>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</si>
  <si>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</si>
  <si>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</si>
  <si>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</si>
  <si>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</si>
  <si>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</si>
  <si>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</si>
  <si>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</si>
  <si>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</si>
  <si>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</si>
  <si>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</si>
  <si>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</si>
  <si>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</si>
  <si>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</si>
  <si>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</si>
  <si>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</si>
  <si>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</si>
  <si>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</si>
  <si>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</si>
  <si>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</si>
  <si>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</si>
  <si>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</si>
  <si>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</si>
  <si>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</si>
  <si>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</si>
  <si>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</si>
  <si>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</si>
  <si>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</si>
  <si>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</si>
  <si>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</si>
  <si>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</si>
  <si>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</si>
  <si>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</si>
  <si>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</si>
  <si>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</si>
  <si>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</si>
  <si>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</si>
  <si>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</si>
  <si>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</si>
  <si>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</si>
  <si>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</si>
  <si>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</si>
  <si>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</si>
  <si>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</si>
  <si>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</si>
  <si>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</si>
  <si>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</si>
  <si>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</si>
  <si>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</si>
  <si>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</si>
  <si>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</si>
  <si>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</si>
  <si>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</si>
  <si>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</si>
  <si>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</si>
  <si>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</si>
  <si>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</si>
  <si>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</si>
  <si>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</si>
  <si>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</si>
  <si>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</si>
  <si>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</si>
  <si>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</si>
  <si>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</si>
  <si>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</si>
  <si>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</si>
  <si>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</si>
  <si>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</si>
  <si>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</si>
  <si>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</si>
  <si>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</si>
  <si>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</si>
  <si>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</si>
  <si>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</si>
  <si>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</si>
  <si>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</si>
  <si>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</si>
  <si>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</si>
  <si>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</si>
  <si>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</si>
  <si>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</si>
  <si>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</si>
  <si>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</si>
  <si>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</si>
  <si>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</si>
  <si>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</si>
  <si>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</si>
  <si>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</si>
  <si>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</si>
  <si>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</si>
  <si>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</si>
  <si>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</si>
  <si>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</si>
  <si>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</si>
  <si>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</si>
  <si>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</si>
  <si>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</si>
  <si>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</si>
  <si>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</si>
  <si>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</si>
  <si>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</si>
  <si>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</si>
  <si>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</si>
  <si>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</si>
  <si>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</si>
  <si>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</si>
  <si>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</si>
  <si>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</si>
  <si>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</si>
  <si>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</si>
  <si>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</si>
  <si>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</si>
  <si>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</si>
  <si>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</si>
  <si>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</si>
  <si>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</si>
  <si>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</si>
  <si>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</si>
  <si>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</si>
  <si>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</si>
  <si>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</si>
  <si>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</si>
  <si>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</si>
  <si>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</si>
  <si>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</si>
  <si>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</si>
  <si>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</si>
  <si>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</si>
  <si>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</si>
  <si>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</si>
  <si>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</si>
  <si>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</si>
  <si>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</si>
  <si>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</si>
  <si>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</si>
  <si>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</si>
  <si>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</si>
  <si>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</si>
  <si>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</si>
  <si>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</si>
  <si>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</si>
  <si>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</si>
  <si>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</si>
  <si>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</si>
  <si>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</si>
  <si>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</si>
  <si>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</si>
  <si>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</si>
  <si>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</si>
  <si>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</si>
  <si>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</si>
  <si>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</si>
  <si>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</si>
  <si>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</si>
  <si>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</si>
  <si>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</si>
  <si>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</si>
  <si>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</si>
  <si>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</si>
  <si>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</si>
  <si>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</si>
  <si>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</si>
  <si>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</si>
  <si>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</si>
  <si>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</si>
  <si>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</si>
  <si>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</si>
  <si>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</si>
  <si>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</si>
  <si>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</si>
  <si>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</si>
  <si>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</si>
  <si>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</si>
  <si>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</si>
  <si>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</si>
  <si>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</si>
  <si>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</si>
  <si>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</si>
  <si>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</si>
  <si>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</si>
  <si>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</si>
  <si>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</si>
  <si>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</si>
  <si>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</si>
  <si>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</si>
  <si>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</si>
  <si>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</si>
  <si>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</si>
  <si>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</si>
  <si>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</si>
  <si>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</si>
  <si>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</si>
  <si>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</si>
  <si>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</si>
  <si>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</si>
  <si>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</si>
  <si>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</si>
  <si>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</si>
  <si>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</si>
  <si>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</si>
  <si>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</si>
  <si>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</si>
  <si>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</si>
  <si>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</si>
  <si>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</si>
  <si>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</si>
  <si>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</si>
  <si>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</si>
  <si>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</si>
  <si>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</si>
  <si>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</si>
  <si>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</si>
  <si>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</si>
  <si>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</si>
  <si>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</si>
  <si>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</si>
  <si>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</si>
  <si>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</si>
  <si>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</si>
  <si>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</si>
  <si>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</si>
  <si>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</si>
  <si>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</si>
  <si>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</si>
  <si>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</si>
  <si>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</si>
  <si>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</si>
  <si>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</si>
  <si>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</si>
  <si>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</si>
  <si>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</si>
  <si>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</si>
  <si>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</si>
  <si>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</si>
  <si>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</si>
  <si>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</si>
  <si>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</si>
  <si>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</si>
  <si>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</si>
  <si>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</si>
  <si>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</si>
  <si>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</si>
  <si>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</si>
  <si>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</si>
  <si>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</si>
  <si>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</si>
  <si>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</si>
  <si>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</si>
  <si>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</si>
  <si>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</si>
  <si>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</si>
  <si>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</si>
  <si>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</si>
  <si>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</si>
  <si>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</si>
  <si>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</si>
  <si>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</si>
  <si>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</si>
  <si>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</si>
  <si>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</si>
  <si>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</si>
  <si>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</si>
  <si>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</si>
  <si>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</si>
  <si>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</si>
  <si>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</si>
  <si>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</si>
  <si>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</si>
  <si>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</si>
  <si>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</si>
  <si>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</si>
  <si>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</si>
  <si>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</si>
  <si>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</si>
  <si>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</si>
  <si>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</si>
  <si>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</si>
  <si>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</si>
  <si>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</si>
  <si>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</si>
  <si>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</si>
  <si>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</si>
  <si>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</si>
  <si>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</si>
  <si>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</si>
  <si>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</si>
  <si>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</si>
  <si>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</si>
  <si>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</si>
  <si>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</si>
  <si>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</si>
  <si>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</si>
  <si>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</si>
  <si>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</si>
  <si>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</si>
  <si>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</si>
  <si>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</si>
  <si>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</si>
  <si>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</si>
  <si>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</si>
  <si>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</si>
  <si>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</si>
  <si>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</si>
  <si>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</si>
  <si>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</si>
  <si>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</si>
  <si>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</si>
  <si>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</si>
  <si>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</si>
  <si>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</si>
  <si>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</si>
  <si>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</si>
  <si>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</si>
  <si>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</si>
  <si>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</si>
  <si>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</si>
  <si>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</si>
  <si>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</si>
  <si>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</si>
  <si>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</si>
  <si>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</si>
  <si>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</si>
  <si>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</si>
  <si>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</si>
  <si>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</si>
  <si>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</si>
  <si>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</si>
  <si>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</si>
  <si>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</si>
  <si>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</si>
  <si>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</si>
  <si>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</si>
  <si>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</si>
  <si>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</si>
  <si>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</si>
  <si>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</si>
  <si>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</si>
  <si>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</si>
  <si>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</si>
  <si>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</si>
  <si>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</si>
  <si>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</si>
  <si>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</si>
  <si>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</si>
  <si>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</si>
  <si>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</si>
  <si>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</si>
  <si>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</si>
  <si>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</si>
  <si>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</si>
  <si>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</si>
  <si>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</si>
  <si>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</si>
  <si>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</si>
  <si>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</si>
  <si>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</si>
  <si>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</si>
  <si>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</si>
  <si>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</si>
  <si>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</si>
  <si>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</si>
  <si>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</si>
  <si>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</si>
  <si>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</si>
  <si>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</si>
  <si>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</si>
  <si>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</si>
  <si>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</si>
  <si>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</si>
  <si>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</si>
  <si>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</si>
  <si>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</si>
  <si>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</si>
  <si>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</si>
  <si>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</si>
  <si>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</si>
  <si>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</si>
  <si>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</si>
  <si>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</si>
  <si>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</si>
  <si>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</si>
  <si>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</si>
  <si>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</si>
  <si>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</si>
  <si>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</si>
  <si>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</si>
  <si>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</si>
  <si>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</si>
  <si>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</si>
  <si>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</si>
  <si>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</si>
  <si>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</si>
  <si>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</si>
  <si>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</si>
  <si>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</si>
  <si>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</si>
  <si>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</si>
  <si>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</si>
  <si>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</si>
  <si>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</si>
  <si>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</si>
  <si>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</si>
  <si>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</si>
  <si>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</si>
  <si>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</si>
  <si>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</si>
  <si>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</si>
  <si>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</si>
  <si>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</si>
  <si>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</si>
  <si>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</si>
  <si>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</si>
  <si>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</si>
  <si>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</si>
  <si>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</si>
  <si>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</si>
  <si>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</si>
  <si>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</si>
  <si>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</si>
  <si>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</si>
  <si>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</si>
  <si>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</si>
  <si>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</si>
  <si>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</si>
  <si>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</si>
  <si>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</si>
  <si>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</si>
  <si>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</si>
  <si>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</si>
  <si>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</si>
  <si>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</si>
  <si>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</si>
  <si>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</si>
  <si>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</si>
  <si>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</si>
  <si>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</si>
  <si>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</si>
  <si>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</si>
  <si>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</si>
  <si>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</si>
  <si>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</si>
  <si>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</si>
  <si>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</si>
  <si>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</si>
  <si>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</si>
  <si>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</si>
  <si>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</si>
  <si>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</si>
  <si>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</si>
  <si>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</si>
  <si>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</si>
  <si>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</si>
  <si>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</si>
  <si>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</si>
  <si>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</si>
  <si>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</si>
  <si>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</si>
  <si>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</si>
  <si>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</si>
  <si>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</si>
  <si>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</si>
  <si>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</si>
  <si>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</si>
  <si>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</si>
  <si>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</si>
  <si>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</si>
  <si>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</si>
  <si>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</si>
  <si>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</si>
  <si>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</si>
  <si>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</si>
  <si>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</si>
  <si>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</si>
  <si>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</si>
  <si>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</si>
  <si>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</si>
  <si>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</si>
  <si>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</si>
  <si>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</si>
  <si>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</si>
  <si>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</si>
  <si>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</si>
  <si>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</si>
  <si>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</si>
  <si>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</si>
  <si>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</si>
  <si>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</si>
  <si>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</si>
  <si>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</si>
  <si>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</si>
  <si>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</si>
  <si>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</si>
  <si>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</si>
  <si>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</si>
  <si>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</si>
  <si>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</si>
  <si>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</si>
  <si>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</si>
  <si>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</si>
  <si>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</si>
  <si>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</si>
  <si>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</si>
  <si>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</si>
  <si>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</si>
  <si>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</si>
  <si>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</si>
  <si>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</si>
  <si>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</si>
  <si>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</si>
  <si>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</si>
  <si>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</si>
  <si>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</si>
  <si>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</si>
  <si>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</si>
  <si>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</si>
  <si>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</si>
  <si>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</si>
  <si>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</si>
  <si>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</si>
  <si>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</si>
  <si>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</si>
  <si>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</si>
  <si>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</si>
  <si>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</si>
  <si>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</si>
  <si>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</si>
  <si>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</si>
  <si>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</si>
  <si>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</si>
  <si>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</si>
  <si>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</si>
  <si>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</si>
  <si>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</si>
  <si>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</si>
  <si>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</si>
  <si>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</si>
  <si>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</si>
  <si>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</si>
  <si>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</si>
  <si>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</si>
  <si>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</si>
  <si>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</si>
  <si>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</si>
  <si>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</si>
  <si>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</si>
  <si>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</si>
  <si>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</si>
  <si>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</si>
  <si>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</si>
  <si>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</si>
  <si>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</si>
  <si>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</si>
  <si>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</si>
  <si>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</si>
  <si>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</si>
  <si>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</si>
  <si>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</si>
  <si>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</si>
  <si>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</si>
  <si>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</si>
  <si>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</si>
  <si>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</si>
  <si>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</si>
  <si>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</si>
  <si>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</si>
  <si>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</si>
  <si>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</si>
  <si>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</si>
  <si>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</si>
  <si>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</si>
  <si>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</si>
  <si>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</si>
  <si>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</si>
  <si>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</si>
  <si>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</si>
  <si>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</si>
  <si>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</si>
  <si>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</si>
  <si>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</si>
  <si>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</si>
  <si>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</si>
  <si>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</si>
  <si>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</si>
  <si>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</si>
  <si>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</si>
  <si>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</si>
  <si>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</si>
  <si>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</si>
  <si>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</si>
  <si>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</si>
  <si>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</si>
  <si>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</si>
  <si>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</si>
  <si>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</si>
  <si>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</si>
  <si>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</si>
  <si>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</si>
  <si>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</si>
  <si>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</si>
  <si>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</si>
  <si>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</si>
  <si>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</si>
  <si>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</si>
  <si>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</si>
  <si>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</si>
  <si>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</si>
  <si>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</si>
  <si>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</si>
  <si>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</si>
  <si>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</si>
  <si>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</si>
  <si>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</si>
  <si>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</si>
  <si>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</si>
  <si>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</si>
  <si>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</si>
  <si>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</si>
  <si>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</si>
  <si>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</si>
  <si>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</si>
  <si>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</si>
  <si>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</si>
  <si>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</si>
  <si>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</si>
  <si>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</si>
  <si>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</si>
  <si>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</si>
  <si>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</si>
  <si>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</si>
  <si>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</si>
  <si>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</si>
  <si>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</si>
  <si>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</si>
  <si>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</si>
  <si>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</si>
  <si>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</si>
  <si>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</si>
  <si>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</si>
  <si>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</si>
  <si>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</si>
  <si>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</si>
  <si>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</si>
  <si>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</si>
  <si>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</si>
  <si>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</si>
  <si>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</si>
  <si>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</si>
  <si>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</si>
  <si>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</si>
  <si>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</si>
  <si>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</si>
  <si>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</si>
  <si>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</si>
  <si>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</si>
  <si>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</si>
  <si>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</si>
  <si>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</si>
  <si>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</si>
  <si>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</si>
  <si>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</si>
  <si>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</si>
  <si>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</si>
  <si>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</si>
  <si>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</si>
  <si>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</si>
  <si>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</si>
  <si>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</si>
  <si>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</si>
  <si>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</si>
  <si>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</si>
  <si>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</si>
  <si>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</si>
  <si>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</si>
  <si>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</si>
  <si>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</si>
  <si>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</si>
  <si>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</si>
  <si>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</si>
  <si>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</si>
  <si>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</si>
  <si>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</si>
  <si>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</si>
  <si>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</si>
  <si>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</si>
  <si>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</si>
  <si>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</si>
  <si>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</si>
  <si>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</si>
  <si>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</si>
  <si>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</si>
  <si>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</si>
  <si>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</si>
  <si>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</si>
  <si>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</si>
  <si>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</si>
  <si>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</si>
  <si>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</si>
  <si>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</si>
  <si>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</si>
  <si>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</si>
  <si>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</si>
  <si>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</si>
  <si>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</si>
  <si>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</si>
  <si>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</si>
  <si>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</si>
  <si>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</si>
  <si>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</si>
  <si>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</si>
  <si>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</si>
  <si>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</si>
  <si>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</si>
  <si>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</si>
  <si>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</si>
  <si>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</si>
  <si>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</si>
  <si>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</si>
  <si>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</si>
  <si>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</si>
  <si>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</si>
  <si>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</si>
  <si>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</si>
  <si>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</si>
  <si>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</si>
  <si>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</si>
  <si>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</si>
  <si>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</si>
  <si>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</si>
  <si>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</si>
  <si>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</si>
  <si>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</si>
  <si>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</si>
  <si>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</si>
  <si>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</si>
  <si>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</si>
  <si>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</si>
  <si>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</si>
  <si>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</si>
  <si>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</si>
  <si>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</si>
  <si>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</si>
  <si>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</si>
  <si>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</si>
  <si>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</si>
  <si>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</si>
  <si>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</si>
  <si>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</si>
  <si>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</si>
  <si>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</si>
  <si>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</si>
  <si>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</si>
  <si>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</si>
  <si>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</si>
  <si>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</si>
  <si>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</si>
  <si>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</si>
  <si>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</si>
  <si>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</si>
  <si>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</si>
  <si>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</si>
  <si>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</si>
  <si>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</si>
  <si>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</si>
  <si>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</si>
  <si>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</si>
  <si>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</si>
  <si>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</si>
  <si>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</si>
  <si>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</si>
  <si>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</si>
  <si>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</si>
  <si>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</si>
  <si>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</si>
  <si>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</si>
  <si>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</si>
  <si>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</si>
  <si>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</si>
  <si>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</si>
  <si>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</si>
  <si>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</si>
  <si>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</si>
  <si>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</si>
  <si>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</si>
  <si>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</si>
  <si>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</si>
  <si>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</si>
  <si>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</si>
  <si>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</si>
  <si>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</si>
  <si>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</si>
  <si>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</si>
  <si>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</si>
  <si>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</si>
  <si>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</si>
  <si>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</si>
  <si>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</si>
  <si>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</si>
  <si>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</si>
  <si>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</si>
  <si>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</si>
  <si>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</si>
  <si>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</si>
  <si>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</si>
  <si>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</si>
  <si>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</si>
  <si>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</si>
  <si>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</si>
  <si>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</si>
  <si>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</si>
  <si>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</si>
  <si>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</si>
  <si>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</si>
  <si>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</si>
  <si>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</si>
  <si>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</si>
  <si>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</si>
  <si>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</si>
  <si>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</si>
  <si>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</si>
  <si>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</si>
  <si>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</si>
  <si>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</si>
  <si>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</si>
  <si>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</si>
  <si>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</si>
  <si>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</si>
  <si>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</si>
  <si>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</si>
  <si>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</si>
  <si>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</si>
  <si>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</si>
  <si>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</si>
  <si>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</si>
  <si>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</si>
  <si>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</si>
  <si>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</si>
  <si>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</si>
  <si>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</si>
  <si>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</si>
  <si>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</si>
  <si>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</si>
  <si>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</si>
  <si>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</si>
  <si>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</si>
  <si>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</si>
  <si>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</si>
  <si>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</si>
  <si>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</si>
  <si>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</si>
  <si>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</si>
  <si>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</si>
  <si>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</si>
  <si>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</si>
  <si>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</si>
  <si>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</si>
  <si>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</si>
  <si>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</si>
  <si>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</si>
  <si>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</si>
  <si>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</si>
  <si>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</si>
  <si>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</si>
  <si>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</si>
  <si>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</si>
  <si>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</si>
  <si>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</si>
  <si>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</si>
  <si>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</si>
  <si>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</si>
  <si>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</si>
  <si>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</si>
  <si>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</si>
  <si>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</si>
  <si>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</si>
  <si>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</si>
  <si>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</si>
  <si>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</si>
  <si>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</si>
  <si>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</si>
  <si>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</si>
  <si>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</si>
  <si>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</si>
  <si>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</si>
  <si>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</si>
  <si>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</si>
  <si>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</si>
  <si>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</si>
  <si>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</si>
  <si>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</si>
  <si>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</si>
  <si>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</si>
  <si>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</si>
  <si>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</si>
  <si>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</si>
  <si>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</si>
  <si>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</si>
  <si>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</si>
  <si>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</si>
  <si>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</si>
  <si>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</si>
  <si>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</si>
  <si>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</si>
  <si>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</si>
  <si>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</si>
  <si>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</si>
  <si>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</si>
  <si>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</si>
  <si>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</si>
  <si>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</si>
  <si>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</si>
  <si>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</si>
  <si>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</si>
  <si>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</si>
  <si>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</si>
  <si>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</si>
  <si>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</si>
  <si>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</si>
  <si>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</si>
  <si>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</si>
  <si>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</si>
  <si>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</si>
  <si>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</si>
  <si>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</si>
  <si>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</si>
  <si>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</si>
  <si>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</si>
  <si>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</si>
  <si>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</si>
  <si>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</si>
  <si>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</si>
  <si>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</si>
  <si>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</si>
  <si>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</si>
  <si>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</si>
  <si>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</si>
  <si>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</si>
  <si>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</si>
  <si>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</si>
  <si>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</si>
  <si>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</si>
  <si>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</si>
  <si>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</si>
  <si>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</si>
  <si>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</si>
  <si>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</si>
  <si>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</si>
  <si>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</si>
  <si>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</si>
  <si>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</si>
  <si>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</si>
  <si>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</si>
  <si>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</si>
  <si>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</si>
  <si>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</si>
  <si>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</si>
  <si>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</si>
  <si>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</si>
  <si>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</si>
  <si>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</si>
  <si>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</si>
  <si>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</si>
  <si>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</si>
  <si>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</si>
  <si>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</si>
  <si>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</si>
  <si>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</si>
  <si>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</si>
  <si>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</si>
  <si>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</si>
  <si>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</si>
  <si>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</si>
  <si>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</si>
  <si>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</si>
  <si>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</si>
  <si>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</si>
  <si>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</si>
  <si>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</si>
  <si>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</si>
  <si>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</si>
  <si>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</si>
  <si>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</si>
  <si>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</si>
  <si>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</si>
  <si>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</si>
  <si>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</si>
  <si>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</si>
  <si>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</si>
  <si>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</si>
  <si>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</si>
  <si>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</si>
  <si>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</si>
  <si>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</si>
  <si>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</si>
  <si>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</si>
  <si>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</si>
  <si>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</si>
  <si>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</si>
  <si>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</si>
  <si>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</si>
  <si>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</si>
  <si>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</si>
  <si>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</si>
  <si>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</si>
  <si>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</si>
  <si>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</si>
  <si>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</si>
  <si>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</si>
  <si>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</si>
  <si>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</si>
  <si>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</si>
  <si>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</si>
  <si>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</si>
  <si>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</si>
  <si>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</si>
  <si>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</si>
  <si>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</si>
  <si>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</si>
  <si>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</si>
  <si>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</si>
  <si>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</si>
  <si>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</si>
  <si>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</si>
  <si>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</si>
  <si>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</si>
  <si>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</si>
  <si>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</si>
  <si>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</si>
  <si>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</si>
  <si>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</si>
  <si>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</si>
  <si>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</si>
  <si>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</si>
  <si>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</si>
  <si>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</si>
  <si>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</si>
  <si>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</si>
  <si>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</si>
  <si>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</si>
  <si>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</si>
  <si>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</si>
  <si>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</si>
  <si>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</si>
  <si>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</si>
  <si>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</si>
  <si>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</si>
  <si>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</si>
  <si>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</si>
  <si>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</si>
  <si>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</si>
  <si>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</si>
  <si>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</si>
  <si>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</si>
  <si>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</si>
  <si>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</si>
  <si>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</si>
  <si>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</si>
  <si>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</si>
  <si>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</si>
  <si>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</si>
  <si>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</si>
  <si>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</si>
  <si>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</si>
  <si>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</si>
  <si>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</si>
  <si>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</si>
  <si>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</si>
  <si>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</si>
  <si>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</si>
  <si>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</si>
  <si>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</si>
  <si>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</si>
  <si>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</si>
  <si>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</si>
  <si>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</si>
  <si>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</si>
  <si>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</si>
  <si>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</si>
  <si>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</si>
  <si>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</si>
  <si>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</si>
  <si>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</si>
  <si>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</si>
  <si>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</si>
  <si>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</si>
  <si>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</si>
  <si>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</si>
  <si>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</si>
  <si>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</si>
  <si>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</si>
  <si>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</si>
  <si>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</si>
  <si>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</si>
  <si>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</si>
  <si>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</si>
  <si>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</si>
  <si>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</si>
  <si>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</si>
  <si>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</si>
  <si>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</si>
  <si>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</si>
  <si>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</si>
  <si>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</si>
  <si>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</si>
  <si>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</si>
  <si>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</si>
  <si>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</si>
  <si>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</si>
  <si>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</si>
  <si>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</si>
  <si>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</si>
  <si>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</si>
  <si>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</si>
  <si>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</si>
  <si>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</si>
  <si>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</si>
  <si>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</si>
  <si>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</si>
  <si>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</si>
  <si>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</si>
  <si>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</si>
  <si>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</si>
  <si>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</si>
  <si>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</si>
  <si>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</si>
  <si>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</si>
  <si>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</si>
  <si>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</si>
  <si>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</si>
  <si>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</si>
  <si>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</si>
  <si>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</si>
  <si>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</si>
  <si>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</si>
  <si>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</si>
  <si>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</si>
  <si>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</si>
  <si>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</si>
  <si>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</si>
  <si>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</si>
  <si>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</si>
  <si>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</si>
  <si>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</si>
  <si>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</si>
  <si>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</si>
  <si>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</si>
  <si>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</si>
  <si>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</si>
  <si>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</si>
  <si>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</si>
  <si>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</si>
  <si>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</si>
  <si>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</si>
  <si>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</si>
  <si>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</si>
  <si>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</si>
  <si>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</si>
  <si>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</si>
  <si>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</si>
  <si>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</si>
  <si>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</si>
  <si>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</si>
  <si>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</si>
  <si>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</si>
  <si>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</si>
  <si>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</si>
  <si>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</si>
  <si>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</si>
  <si>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</si>
  <si>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</si>
  <si>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</si>
  <si>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</si>
  <si>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</si>
  <si>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</si>
  <si>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</si>
  <si>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</si>
  <si>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</si>
  <si>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</si>
  <si>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</si>
  <si>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</si>
  <si>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</si>
  <si>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</si>
  <si>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</si>
  <si>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</si>
  <si>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</si>
  <si>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</si>
  <si>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</si>
  <si>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</si>
  <si>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</si>
  <si>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</si>
  <si>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</si>
  <si>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</si>
  <si>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</si>
  <si>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</si>
  <si>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</si>
  <si>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</si>
  <si>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</si>
  <si>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</si>
  <si>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</si>
  <si>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</si>
  <si>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</si>
  <si>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</si>
  <si>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</si>
  <si>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</si>
  <si>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</si>
  <si>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</si>
  <si>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</si>
  <si>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</si>
  <si>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</si>
  <si>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</si>
  <si>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</si>
  <si>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</si>
  <si>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</si>
  <si>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</si>
  <si>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</si>
  <si>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</si>
  <si>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</si>
  <si>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</si>
  <si>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</si>
  <si>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</si>
  <si>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</si>
  <si>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</si>
  <si>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</si>
  <si>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</si>
  <si>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</si>
  <si>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</si>
  <si>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</si>
  <si>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</si>
  <si>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</si>
  <si>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</si>
  <si>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</si>
  <si>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</si>
  <si>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</si>
  <si>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</si>
  <si>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</si>
  <si>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</si>
  <si>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</si>
  <si>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</si>
  <si>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</si>
  <si>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</si>
  <si>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</si>
  <si>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</si>
  <si>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</si>
  <si>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</si>
  <si>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</si>
  <si>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</si>
  <si>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</si>
  <si>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</si>
  <si>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</si>
  <si>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</si>
  <si>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</si>
  <si>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</si>
  <si>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</si>
  <si>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</si>
  <si>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</si>
  <si>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</si>
  <si>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</si>
  <si>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</si>
  <si>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</si>
  <si>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</si>
  <si>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</si>
  <si>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</si>
  <si>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</si>
  <si>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</si>
  <si>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</si>
  <si>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</si>
  <si>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</si>
  <si>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</si>
  <si>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</si>
  <si>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</si>
  <si>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</si>
  <si>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</si>
  <si>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</si>
  <si>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</si>
  <si>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</si>
  <si>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</si>
  <si>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</si>
  <si>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</si>
  <si>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</si>
  <si>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</si>
  <si>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</si>
  <si>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</si>
  <si>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</si>
  <si>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</si>
  <si>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</si>
  <si>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</si>
  <si>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</si>
  <si>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</si>
  <si>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</si>
  <si>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</si>
  <si>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</si>
  <si>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</si>
  <si>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</si>
  <si>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</si>
  <si>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</si>
  <si>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</si>
  <si>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</si>
  <si>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</si>
  <si>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</si>
  <si>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</si>
  <si>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</si>
  <si>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</si>
  <si>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</si>
  <si>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</si>
  <si>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</si>
  <si>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</si>
  <si>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</si>
  <si>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</si>
  <si>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</si>
  <si>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</si>
  <si>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</si>
  <si>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</si>
  <si>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</si>
  <si>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</si>
  <si>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</si>
  <si>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</si>
  <si>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</si>
  <si>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</si>
  <si>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</si>
  <si>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</si>
  <si>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</si>
  <si>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</si>
  <si>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</si>
  <si>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</si>
  <si>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</si>
  <si>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</si>
  <si>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</si>
  <si>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</si>
  <si>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</si>
  <si>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</si>
  <si>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</si>
  <si>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</si>
  <si>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</si>
  <si>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</si>
  <si>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</si>
  <si>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</si>
  <si>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</si>
  <si>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</si>
  <si>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</si>
  <si>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</si>
  <si>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</si>
  <si>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</si>
  <si>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</si>
  <si>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</si>
  <si>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</si>
  <si>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</si>
  <si>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</si>
  <si>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</si>
  <si>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</si>
  <si>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</si>
  <si>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</si>
  <si>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</si>
  <si>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</si>
  <si>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</si>
  <si>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</si>
  <si>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</si>
  <si>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</si>
  <si>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</si>
  <si>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</si>
  <si>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</si>
  <si>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</si>
  <si>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</si>
  <si>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</si>
  <si>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</si>
  <si>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</si>
  <si>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</si>
  <si>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</si>
  <si>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</si>
  <si>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</si>
  <si>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</si>
  <si>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</si>
  <si>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</si>
  <si>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</si>
  <si>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</si>
  <si>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</si>
  <si>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</si>
  <si>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</si>
  <si>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</si>
  <si>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</si>
  <si>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</si>
  <si>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</si>
  <si>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</si>
  <si>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</si>
  <si>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</si>
  <si>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</si>
  <si>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</si>
  <si>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</si>
  <si>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</si>
  <si>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</si>
  <si>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</si>
  <si>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</si>
  <si>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</si>
  <si>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</si>
  <si>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</si>
  <si>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</si>
  <si>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</si>
  <si>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</si>
  <si>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</si>
  <si>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</si>
  <si>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</si>
  <si>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</si>
  <si>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</si>
  <si>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</si>
  <si>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</si>
  <si>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</si>
  <si>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</si>
  <si>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</si>
  <si>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</si>
  <si>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</si>
  <si>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</si>
  <si>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</si>
  <si>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</si>
  <si>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</si>
  <si>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</si>
  <si>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</si>
  <si>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</si>
  <si>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</si>
  <si>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</si>
  <si>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</si>
  <si>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</si>
  <si>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</si>
  <si>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</si>
  <si>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</si>
  <si>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</si>
  <si>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</si>
  <si>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</si>
  <si>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</si>
  <si>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</si>
  <si>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</si>
  <si>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</si>
  <si>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</si>
  <si>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</si>
  <si>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</si>
  <si>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</si>
  <si>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</si>
  <si>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</si>
  <si>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</si>
  <si>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</si>
  <si>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</si>
  <si>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</si>
  <si>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</si>
  <si>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</si>
  <si>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</si>
  <si>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</si>
  <si>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</si>
  <si>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</si>
  <si>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</si>
  <si>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</si>
  <si>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</si>
  <si>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</si>
  <si>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</si>
  <si>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</si>
  <si>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</si>
  <si>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</si>
  <si>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</si>
  <si>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</si>
  <si>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</si>
  <si>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</si>
  <si>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</si>
  <si>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</si>
  <si>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</si>
  <si>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</si>
  <si>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</si>
  <si>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</si>
  <si>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</si>
  <si>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</si>
  <si>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</si>
  <si>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</si>
  <si>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</si>
  <si>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</si>
  <si>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</si>
  <si>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</si>
  <si>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</si>
  <si>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</si>
  <si>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</si>
  <si>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</si>
  <si>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</si>
  <si>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</si>
  <si>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</si>
  <si>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</si>
  <si>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</si>
  <si>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</si>
  <si>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</si>
  <si>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</si>
  <si>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</si>
  <si>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</si>
  <si>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</si>
  <si>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</si>
  <si>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</si>
  <si>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</si>
  <si>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</si>
  <si>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</si>
  <si>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</si>
  <si>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</si>
  <si>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</si>
  <si>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</si>
  <si>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</si>
  <si>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</si>
  <si>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</si>
  <si>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</si>
  <si>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</si>
  <si>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</si>
  <si>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</si>
  <si>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</si>
  <si>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</si>
  <si>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</si>
  <si>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</si>
  <si>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</si>
  <si>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</si>
  <si>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</si>
  <si>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</si>
  <si>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</si>
  <si>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</si>
  <si>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</si>
  <si>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</si>
  <si>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</si>
  <si>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</si>
  <si>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</si>
  <si>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</si>
  <si>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</si>
  <si>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</si>
  <si>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</si>
  <si>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</si>
  <si>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</si>
  <si>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</si>
  <si>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</si>
  <si>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</si>
  <si>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</si>
  <si>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</si>
  <si>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</si>
  <si>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</si>
  <si>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</si>
  <si>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</si>
  <si>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</si>
  <si>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</si>
  <si>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</si>
  <si>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</si>
  <si>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</si>
  <si>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</si>
  <si>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</si>
  <si>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</si>
  <si>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</si>
  <si>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</si>
  <si>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</si>
  <si>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</si>
  <si>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</si>
  <si>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</si>
  <si>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</si>
  <si>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</si>
  <si>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</si>
  <si>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</si>
  <si>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</si>
  <si>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</si>
  <si>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</si>
  <si>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</si>
  <si>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</si>
  <si>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</si>
  <si>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</si>
  <si>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</si>
  <si>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</si>
  <si>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</si>
  <si>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</si>
  <si>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</si>
  <si>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</si>
  <si>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</si>
  <si>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</si>
  <si>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</si>
  <si>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</si>
  <si>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</si>
  <si>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</si>
  <si>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</si>
  <si>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</si>
  <si>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</si>
  <si>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</si>
  <si>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</si>
  <si>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</si>
  <si>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</si>
  <si>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</si>
  <si>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</si>
  <si>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</si>
  <si>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</si>
  <si>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</si>
  <si>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</si>
  <si>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</si>
  <si>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</si>
  <si>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</si>
  <si>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</si>
  <si>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</si>
  <si>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</si>
  <si>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</si>
  <si>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</si>
  <si>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</si>
  <si>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</si>
  <si>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</si>
  <si>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</si>
  <si>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</si>
  <si>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</si>
  <si>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</si>
  <si>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</si>
  <si>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</si>
  <si>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</si>
  <si>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</si>
  <si>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</si>
  <si>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</si>
  <si>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</si>
  <si>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</si>
  <si>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</si>
  <si>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</si>
  <si>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</si>
  <si>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</si>
  <si>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</si>
  <si>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</si>
  <si>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</si>
  <si>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</si>
  <si>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</si>
  <si>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</si>
  <si>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</si>
  <si>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</si>
  <si>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</si>
  <si>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</si>
  <si>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</si>
  <si>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</si>
  <si>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</si>
  <si>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</si>
  <si>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</si>
  <si>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</si>
  <si>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</si>
  <si>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</si>
  <si>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</si>
  <si>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</si>
  <si>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</si>
  <si>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</si>
  <si>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</si>
  <si>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</si>
  <si>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</si>
  <si>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</si>
  <si>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</si>
  <si>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</si>
  <si>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</si>
  <si>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</si>
  <si>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</si>
  <si>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</si>
  <si>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</si>
  <si>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</si>
  <si>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</si>
  <si>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</si>
  <si>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</si>
  <si>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</si>
  <si>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</si>
  <si>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</si>
  <si>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</si>
  <si>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</si>
  <si>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</si>
  <si>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</si>
  <si>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</si>
  <si>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</si>
  <si>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</si>
  <si>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</si>
  <si>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</si>
  <si>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</si>
  <si>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</si>
  <si>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</si>
  <si>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</si>
  <si>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</si>
  <si>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</si>
  <si>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</si>
  <si>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</si>
  <si>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</si>
  <si>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</si>
  <si>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</si>
  <si>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</si>
  <si>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</si>
  <si>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</si>
  <si>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</si>
  <si>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</si>
  <si>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</si>
  <si>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</si>
  <si>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</si>
  <si>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</si>
  <si>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</si>
  <si>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</si>
  <si>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</si>
  <si>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</si>
  <si>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</si>
  <si>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</si>
  <si>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</si>
  <si>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</si>
  <si>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</si>
  <si>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</si>
  <si>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</si>
  <si>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</si>
  <si>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</si>
  <si>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</si>
  <si>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</si>
  <si>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</si>
  <si>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</si>
  <si>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</si>
  <si>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</si>
  <si>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</si>
  <si>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</si>
  <si>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</si>
  <si>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</si>
  <si>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</si>
  <si>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</si>
  <si>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</si>
  <si>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</si>
  <si>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</si>
  <si>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</si>
  <si>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</si>
  <si>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</si>
  <si>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</si>
  <si>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</si>
  <si>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</si>
  <si>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</si>
  <si>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</si>
  <si>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</si>
  <si>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</si>
  <si>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</si>
  <si>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</si>
  <si>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</si>
  <si>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</si>
  <si>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</si>
  <si>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</si>
  <si>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</si>
  <si>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</si>
  <si>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</si>
  <si>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</si>
  <si>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</si>
  <si>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</si>
  <si>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</si>
  <si>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</si>
  <si>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</si>
  <si>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</si>
  <si>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</si>
  <si>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</si>
  <si>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</si>
  <si>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</si>
  <si>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</si>
  <si>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</si>
  <si>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</si>
  <si>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</si>
  <si>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</si>
  <si>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</si>
  <si>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</si>
  <si>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</si>
  <si>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</si>
  <si>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</si>
  <si>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</si>
  <si>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</si>
  <si>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</si>
  <si>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</si>
  <si>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</si>
  <si>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</si>
  <si>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</si>
  <si>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</si>
  <si>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</si>
  <si>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</si>
  <si>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</si>
  <si>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</si>
  <si>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</si>
  <si>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</si>
  <si>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</si>
  <si>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</si>
  <si>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</si>
  <si>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</si>
  <si>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</si>
  <si>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</si>
  <si>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</si>
  <si>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</si>
  <si>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</si>
  <si>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</si>
  <si>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</si>
  <si>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</si>
  <si>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</si>
  <si>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</si>
  <si>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</si>
  <si>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</si>
  <si>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</si>
  <si>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</si>
  <si>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</si>
  <si>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</si>
  <si>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</si>
  <si>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</si>
  <si>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</si>
  <si>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</si>
  <si>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</si>
  <si>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</si>
  <si>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</si>
  <si>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</si>
  <si>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</si>
  <si>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</si>
  <si>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</si>
  <si>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</si>
  <si>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</si>
  <si>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</si>
  <si>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</si>
  <si>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</si>
  <si>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</si>
  <si>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</si>
  <si>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</si>
  <si>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</si>
  <si>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</si>
  <si>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</si>
  <si>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</si>
  <si>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</si>
  <si>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</si>
  <si>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</si>
  <si>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</si>
  <si>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</si>
  <si>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</si>
  <si>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</si>
  <si>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</si>
  <si>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</si>
  <si>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</si>
  <si>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</si>
  <si>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</si>
  <si>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</si>
  <si>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</si>
  <si>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</si>
  <si>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</si>
  <si>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</si>
  <si>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</si>
  <si>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</si>
  <si>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</si>
  <si>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</si>
  <si>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</si>
  <si>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</si>
  <si>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</si>
  <si>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</si>
  <si>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</si>
  <si>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</si>
  <si>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</si>
  <si>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</si>
  <si>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</si>
  <si>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</si>
  <si>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</si>
  <si>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</si>
  <si>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</si>
  <si>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</si>
  <si>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</si>
  <si>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</si>
  <si>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</si>
  <si>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</si>
  <si>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</si>
  <si>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</si>
  <si>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</si>
  <si>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</si>
  <si>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</si>
  <si>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</si>
  <si>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</si>
  <si>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</si>
  <si>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</si>
  <si>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</si>
  <si>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</si>
  <si>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</si>
  <si>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</si>
  <si>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</si>
  <si>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</si>
  <si>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</si>
  <si>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</si>
  <si>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</si>
  <si>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</si>
  <si>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</si>
  <si>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</si>
  <si>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</si>
  <si>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</si>
  <si>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</si>
  <si>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</si>
  <si>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</si>
  <si>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</si>
  <si>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</si>
  <si>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</si>
  <si>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</si>
  <si>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</si>
  <si>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</si>
  <si>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</si>
  <si>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</si>
  <si>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</si>
  <si>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</si>
  <si>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</si>
  <si>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</si>
  <si>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</si>
  <si>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</si>
  <si>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</si>
  <si>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</si>
  <si>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</si>
  <si>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</si>
  <si>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</si>
  <si>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</si>
  <si>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</si>
  <si>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</si>
  <si>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</si>
  <si>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</si>
  <si>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</si>
  <si>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</si>
  <si>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</si>
  <si>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</si>
  <si>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</si>
  <si>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</si>
  <si>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</si>
  <si>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</si>
  <si>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</si>
  <si>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</si>
  <si>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</si>
  <si>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</si>
  <si>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</si>
  <si>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</si>
  <si>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</si>
  <si>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</si>
  <si>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</si>
  <si>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</si>
  <si>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</si>
  <si>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</si>
  <si>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</si>
  <si>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</si>
  <si>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</si>
  <si>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</si>
  <si>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</si>
  <si>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</si>
  <si>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</si>
  <si>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</si>
  <si>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</si>
  <si>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</si>
  <si>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</si>
  <si>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</si>
  <si>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</si>
  <si>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</si>
  <si>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</si>
  <si>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</si>
  <si>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</si>
  <si>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</si>
  <si>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</si>
  <si>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</si>
  <si>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</si>
  <si>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</si>
  <si>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</si>
  <si>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</si>
  <si>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</si>
  <si>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</si>
  <si>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</si>
  <si>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</si>
  <si>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</si>
  <si>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</si>
  <si>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</si>
  <si>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</si>
  <si>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</si>
  <si>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</si>
  <si>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</si>
  <si>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</si>
  <si>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</si>
  <si>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</si>
  <si>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</si>
  <si>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</si>
  <si>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</si>
  <si>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</si>
  <si>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</si>
  <si>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</si>
  <si>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</si>
  <si>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</si>
  <si>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</si>
  <si>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</si>
  <si>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</si>
  <si>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</si>
  <si>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</si>
  <si>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</si>
  <si>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</si>
  <si>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</si>
  <si>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</si>
  <si>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</si>
  <si>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</si>
  <si>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</si>
  <si>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</si>
  <si>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</si>
  <si>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</si>
  <si>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</si>
  <si>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</si>
  <si>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</si>
  <si>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</si>
  <si>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</si>
  <si>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</si>
  <si>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</si>
  <si>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</si>
  <si>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</si>
  <si>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</si>
  <si>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</si>
  <si>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</si>
  <si>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</si>
  <si>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</si>
  <si>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</si>
  <si>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</si>
  <si>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</si>
  <si>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</si>
  <si>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</si>
  <si>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</si>
  <si>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</si>
  <si>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</si>
  <si>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</si>
  <si>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</si>
  <si>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</si>
  <si>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</si>
  <si>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</si>
  <si>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</si>
  <si>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</si>
  <si>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</si>
  <si>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</si>
  <si>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</si>
  <si>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</si>
  <si>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</si>
  <si>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</si>
  <si>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</si>
  <si>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</si>
  <si>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</si>
  <si>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</si>
  <si>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</si>
  <si>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</si>
  <si>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</si>
  <si>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</si>
  <si>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</si>
  <si>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</si>
  <si>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</si>
  <si>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</si>
  <si>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</si>
  <si>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</si>
  <si>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</si>
  <si>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</si>
  <si>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</si>
  <si>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</si>
  <si>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</si>
  <si>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</si>
  <si>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</si>
  <si>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</si>
  <si>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</si>
  <si>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</si>
  <si>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</si>
  <si>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</si>
  <si>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</si>
  <si>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</si>
  <si>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</si>
  <si>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</si>
  <si>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</si>
  <si>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</si>
  <si>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</si>
  <si>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</si>
  <si>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</si>
  <si>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</si>
  <si>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</si>
  <si>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</si>
  <si>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</si>
  <si>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</si>
  <si>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</si>
  <si>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</si>
  <si>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</si>
  <si>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</si>
  <si>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</si>
  <si>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</si>
  <si>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</si>
  <si>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</si>
  <si>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</si>
  <si>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</si>
  <si>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</si>
  <si>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</si>
  <si>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</si>
  <si>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</si>
  <si>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</si>
  <si>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</si>
  <si>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</si>
  <si>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</si>
  <si>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</si>
  <si>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</si>
  <si>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</si>
  <si>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</si>
  <si>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</si>
  <si>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</si>
  <si>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</si>
  <si>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</si>
  <si>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</si>
  <si>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</si>
  <si>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</si>
  <si>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</si>
  <si>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</si>
  <si>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</si>
  <si>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</si>
  <si>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</si>
  <si>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</si>
  <si>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</si>
  <si>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</si>
  <si>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</si>
  <si>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</si>
  <si>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</si>
  <si>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</si>
  <si>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</si>
  <si>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</si>
  <si>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</si>
  <si>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</si>
  <si>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</si>
  <si>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</si>
  <si>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</si>
  <si>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</si>
  <si>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</si>
  <si>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</si>
  <si>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</si>
  <si>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</si>
  <si>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</si>
  <si>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</si>
  <si>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</si>
  <si>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</si>
  <si>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</si>
  <si>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</si>
  <si>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</si>
  <si>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</si>
  <si>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</si>
  <si>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</si>
  <si>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</si>
  <si>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</si>
  <si>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</si>
  <si>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</si>
  <si>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</si>
  <si>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</si>
  <si>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</si>
  <si>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</si>
  <si>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</si>
  <si>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</si>
  <si>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</si>
  <si>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</si>
  <si>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</si>
  <si>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</si>
  <si>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</si>
  <si>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</si>
  <si>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</si>
  <si>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</si>
  <si>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</si>
  <si>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</si>
  <si>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</si>
  <si>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</si>
  <si>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</si>
  <si>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</si>
  <si>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</si>
  <si>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</si>
  <si>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</si>
  <si>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</si>
  <si>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</si>
  <si>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</si>
  <si>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</si>
  <si>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</si>
  <si>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</si>
  <si>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</si>
  <si>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</si>
  <si>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</si>
  <si>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</si>
  <si>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</si>
  <si>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</si>
  <si>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</si>
  <si>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</si>
  <si>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</si>
  <si>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</si>
  <si>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</si>
  <si>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</si>
  <si>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</si>
  <si>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</si>
  <si>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</si>
  <si>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</si>
  <si>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</si>
  <si>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</si>
  <si>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</si>
  <si>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</si>
  <si>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</si>
  <si>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</si>
  <si>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</si>
  <si>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</si>
  <si>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</si>
  <si>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</si>
  <si>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</si>
  <si>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</si>
  <si>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</si>
  <si>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</si>
  <si>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</si>
  <si>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</si>
  <si>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</si>
  <si>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</si>
  <si>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</si>
  <si>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</si>
  <si>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</si>
  <si>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</si>
  <si>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</si>
  <si>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</si>
  <si>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</si>
  <si>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</si>
  <si>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</si>
  <si>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</si>
  <si>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</si>
  <si>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</si>
  <si>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</si>
  <si>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</si>
  <si>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</si>
  <si>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</si>
  <si>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</si>
  <si>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</si>
  <si>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</si>
  <si>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</si>
  <si>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</si>
  <si>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</si>
  <si>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</si>
  <si>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</si>
  <si>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</si>
  <si>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</si>
  <si>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</si>
  <si>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</si>
  <si>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</si>
  <si>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</si>
  <si>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</si>
  <si>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</si>
  <si>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</si>
  <si>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</si>
  <si>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</si>
  <si>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</si>
  <si>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</si>
  <si>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</si>
  <si>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</si>
  <si>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</si>
  <si>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</si>
  <si>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</si>
  <si>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</si>
  <si>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</si>
  <si>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</si>
  <si>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</si>
  <si>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</si>
  <si>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</si>
  <si>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</si>
  <si>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</si>
  <si>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</si>
  <si>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</si>
  <si>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</si>
  <si>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</si>
  <si>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</si>
  <si>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</si>
  <si>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</si>
  <si>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</si>
  <si>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</si>
  <si>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</si>
  <si>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</si>
  <si>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</si>
  <si>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</si>
  <si>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</si>
  <si>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</si>
  <si>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</si>
  <si>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</si>
  <si>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</si>
  <si>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</si>
  <si>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</si>
  <si>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</si>
  <si>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</si>
  <si>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</si>
  <si>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</si>
  <si>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</si>
  <si>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</si>
  <si>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</si>
  <si>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</si>
  <si>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</si>
  <si>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</si>
  <si>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</si>
  <si>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</si>
  <si>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</si>
  <si>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</si>
  <si>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</si>
  <si>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</si>
  <si>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</si>
  <si>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</si>
  <si>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</si>
  <si>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</si>
  <si>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</si>
  <si>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</si>
  <si>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</si>
  <si>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</si>
  <si>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</si>
  <si>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</si>
  <si>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</si>
  <si>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</si>
  <si>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</si>
  <si>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</si>
  <si>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</si>
  <si>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</si>
  <si>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</si>
  <si>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</si>
  <si>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</si>
  <si>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</si>
  <si>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</si>
  <si>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</si>
  <si>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</si>
  <si>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</si>
  <si>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</si>
  <si>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</si>
  <si>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</si>
  <si>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</si>
  <si>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</si>
  <si>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</si>
  <si>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</si>
  <si>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</si>
  <si>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</si>
  <si>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</si>
  <si>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</si>
  <si>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</si>
  <si>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</si>
  <si>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</si>
  <si>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</si>
  <si>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</si>
  <si>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</si>
  <si>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</si>
  <si>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</si>
  <si>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</si>
  <si>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</si>
  <si>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</si>
  <si>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</si>
  <si>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</si>
  <si>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</si>
  <si>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</si>
  <si>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</si>
  <si>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</si>
  <si>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</si>
  <si>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</si>
  <si>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</si>
  <si>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</si>
  <si>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</si>
  <si>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</si>
  <si>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</si>
  <si>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</si>
  <si>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</si>
  <si>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</si>
  <si>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</si>
  <si>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</si>
  <si>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</si>
  <si>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</si>
  <si>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</si>
  <si>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</si>
  <si>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</si>
  <si>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</si>
  <si>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</si>
  <si>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</si>
  <si>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</si>
  <si>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</si>
  <si>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</si>
  <si>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</si>
  <si>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</si>
  <si>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</si>
  <si>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</si>
  <si>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</si>
  <si>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</si>
  <si>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</si>
  <si>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</si>
  <si>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</si>
  <si>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</si>
  <si>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</si>
  <si>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</si>
  <si>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</si>
  <si>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</si>
  <si>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</si>
  <si>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</si>
  <si>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</si>
  <si>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</si>
  <si>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</si>
  <si>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</si>
  <si>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</si>
  <si>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</si>
  <si>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</si>
  <si>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</si>
  <si>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</si>
  <si>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</si>
  <si>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</si>
  <si>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</si>
  <si>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</si>
  <si>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</si>
  <si>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</si>
  <si>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</si>
  <si>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</si>
  <si>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</si>
  <si>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</si>
  <si>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</si>
  <si>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</si>
  <si>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</si>
  <si>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</si>
  <si>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</si>
  <si>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</si>
  <si>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</si>
  <si>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</si>
  <si>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</si>
  <si>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</si>
  <si>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</si>
  <si>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</si>
  <si>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</si>
  <si>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</si>
  <si>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</si>
  <si>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</si>
  <si>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</si>
  <si>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</si>
  <si>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</si>
  <si>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</si>
  <si>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</si>
  <si>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</si>
  <si>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</si>
  <si>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</si>
  <si>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</si>
  <si>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</si>
  <si>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</si>
  <si>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</si>
  <si>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</si>
  <si>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</si>
  <si>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</si>
  <si>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</si>
  <si>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</si>
  <si>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</si>
  <si>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</si>
  <si>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</si>
  <si>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</si>
  <si>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</si>
  <si>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</si>
  <si>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</si>
  <si>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</si>
  <si>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</si>
  <si>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</si>
  <si>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</si>
  <si>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</si>
  <si>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</si>
  <si>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</si>
  <si>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</si>
  <si>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</si>
  <si>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</si>
  <si>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</si>
  <si>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</si>
  <si>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</si>
  <si>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</si>
  <si>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</si>
  <si>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</si>
  <si>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</si>
  <si>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</si>
  <si>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</si>
  <si>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</si>
  <si>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</si>
  <si>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</si>
  <si>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</si>
  <si>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</si>
  <si>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</si>
  <si>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</si>
  <si>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</si>
  <si>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</si>
  <si>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</si>
  <si>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</si>
  <si>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</si>
  <si>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</si>
  <si>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</si>
  <si>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</si>
  <si>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</si>
  <si>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</si>
  <si>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</si>
  <si>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</si>
  <si>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</si>
  <si>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</si>
  <si>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</si>
  <si>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</si>
  <si>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</si>
  <si>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</si>
  <si>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</si>
  <si>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</si>
  <si>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</si>
  <si>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</si>
  <si>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</si>
  <si>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</si>
  <si>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</si>
  <si>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</si>
  <si>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</si>
  <si>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</si>
  <si>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</si>
  <si>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</si>
  <si>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</si>
  <si>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</si>
  <si>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</si>
  <si>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</si>
  <si>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</si>
  <si>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</si>
  <si>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</si>
  <si>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</si>
  <si>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</si>
  <si>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</si>
  <si>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</si>
  <si>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</si>
  <si>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</si>
  <si>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</si>
  <si>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</si>
  <si>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</si>
  <si>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</si>
  <si>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</si>
  <si>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</si>
  <si>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</si>
  <si>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</si>
  <si>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</si>
  <si>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</si>
  <si>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</si>
  <si>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</si>
  <si>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</si>
  <si>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</si>
  <si>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</si>
  <si>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</si>
  <si>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</si>
  <si>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</si>
  <si>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</si>
  <si>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</si>
  <si>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</si>
  <si>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</si>
  <si>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</si>
  <si>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</si>
  <si>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</si>
  <si>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</si>
  <si>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</si>
  <si>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</si>
  <si>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</si>
  <si>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</si>
  <si>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</si>
  <si>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</si>
  <si>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</si>
  <si>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</si>
  <si>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</si>
  <si>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</si>
  <si>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</si>
  <si>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</si>
  <si>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</si>
  <si>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</si>
  <si>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</si>
  <si>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</si>
  <si>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</si>
  <si>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</si>
  <si>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</si>
  <si>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</si>
  <si>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</si>
  <si>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</si>
  <si>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</si>
  <si>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</si>
  <si>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</si>
  <si>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</si>
  <si>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</si>
  <si>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</si>
  <si>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</si>
  <si>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</si>
  <si>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</si>
  <si>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</si>
  <si>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</si>
  <si>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</si>
  <si>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</si>
  <si>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</si>
  <si>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</si>
  <si>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</si>
  <si>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</si>
  <si>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</si>
  <si>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</si>
  <si>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</si>
  <si>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</si>
  <si>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</si>
  <si>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</si>
  <si>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</si>
  <si>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</si>
  <si>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</si>
  <si>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</si>
  <si>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</si>
  <si>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</si>
  <si>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</si>
  <si>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</si>
  <si>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</si>
  <si>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</si>
  <si>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</si>
  <si>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</si>
  <si>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</si>
  <si>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</si>
  <si>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</si>
  <si>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</si>
  <si>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</si>
  <si>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</si>
  <si>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</si>
  <si>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</si>
  <si>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</si>
  <si>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</si>
  <si>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</si>
  <si>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</si>
  <si>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</si>
  <si>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</si>
  <si>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</si>
  <si>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</si>
  <si>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</si>
  <si>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</si>
  <si>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</si>
  <si>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</si>
  <si>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</si>
  <si>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</si>
  <si>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</si>
  <si>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</si>
  <si>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</si>
  <si>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</si>
  <si>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</si>
  <si>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</si>
  <si>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</si>
  <si>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</si>
  <si>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</si>
  <si>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</si>
  <si>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</si>
  <si>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</si>
  <si>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</si>
  <si>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</si>
  <si>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</si>
  <si>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</si>
  <si>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</si>
  <si>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</si>
  <si>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</si>
  <si>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</si>
  <si>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</si>
  <si>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</si>
  <si>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</si>
  <si>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</si>
  <si>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</si>
  <si>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</si>
  <si>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</si>
  <si>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</si>
  <si>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</si>
  <si>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</si>
  <si>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</si>
  <si>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</si>
  <si>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</si>
  <si>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</si>
  <si>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</si>
  <si>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</si>
  <si>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</si>
  <si>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</si>
  <si>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</si>
  <si>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</si>
  <si>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</si>
  <si>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</si>
  <si>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</si>
  <si>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</si>
  <si>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</si>
  <si>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</si>
  <si>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</si>
  <si>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</si>
  <si>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</si>
  <si>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</si>
  <si>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</si>
  <si>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</si>
  <si>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</si>
  <si>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</si>
  <si>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</si>
  <si>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</si>
  <si>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</si>
  <si>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</si>
  <si>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</si>
  <si>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</si>
  <si>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</si>
  <si>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</si>
  <si>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</si>
  <si>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</si>
  <si>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</si>
  <si>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</si>
  <si>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</si>
  <si>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</si>
  <si>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</si>
  <si>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</si>
  <si>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</si>
  <si>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</si>
  <si>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</si>
  <si>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</si>
  <si>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</si>
  <si>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</si>
  <si>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</si>
  <si>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</si>
  <si>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</si>
  <si>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</si>
  <si>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</si>
  <si>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</si>
  <si>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</si>
  <si>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</si>
  <si>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</si>
  <si>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</si>
  <si>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</si>
  <si>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</si>
  <si>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</si>
  <si>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</si>
  <si>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</si>
  <si>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</si>
  <si>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</si>
  <si>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</si>
  <si>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</si>
  <si>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</si>
  <si>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</si>
  <si>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</si>
  <si>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</si>
  <si>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</si>
  <si>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</si>
  <si>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</si>
  <si>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</si>
  <si>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</si>
  <si>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</si>
  <si>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</si>
  <si>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</si>
  <si>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</si>
  <si>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</si>
  <si>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</si>
  <si>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</si>
  <si>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</si>
  <si>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</si>
  <si>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</si>
  <si>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</si>
  <si>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</si>
  <si>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</si>
  <si>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</si>
  <si>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</si>
  <si>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</si>
  <si>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</si>
  <si>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</si>
  <si>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</si>
  <si>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</si>
  <si>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</si>
  <si>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</si>
  <si>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</si>
  <si>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</si>
  <si>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</si>
  <si>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</si>
  <si>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</si>
  <si>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</si>
  <si>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</si>
  <si>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</si>
  <si>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</si>
  <si>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</si>
  <si>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</si>
  <si>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</si>
  <si>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</si>
  <si>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</si>
  <si>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</si>
  <si>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</si>
  <si>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</si>
  <si>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</si>
  <si>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</si>
  <si>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</si>
  <si>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</si>
  <si>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</si>
  <si>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</si>
  <si>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</si>
  <si>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</si>
  <si>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</si>
  <si>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</si>
  <si>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</si>
  <si>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</si>
  <si>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</si>
  <si>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</si>
  <si>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</si>
  <si>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</si>
  <si>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</si>
  <si>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</si>
  <si>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</si>
  <si>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</si>
  <si>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</si>
  <si>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</si>
  <si>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</si>
  <si>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</si>
  <si>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</si>
  <si>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</si>
  <si>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</si>
  <si>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</si>
  <si>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</si>
  <si>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</si>
  <si>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</si>
  <si>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</si>
  <si>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</si>
  <si>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</si>
  <si>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</si>
  <si>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</si>
  <si>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</si>
  <si>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</si>
  <si>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</si>
  <si>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</si>
  <si>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</si>
  <si>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</si>
  <si>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</si>
  <si>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</si>
  <si>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</si>
  <si>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</si>
  <si>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</si>
  <si>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</si>
  <si>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</si>
  <si>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</si>
  <si>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</si>
  <si>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</si>
  <si>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</si>
  <si>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</si>
  <si>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</si>
  <si>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</si>
  <si>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</si>
  <si>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</si>
  <si>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</si>
  <si>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</si>
  <si>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</si>
  <si>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</si>
  <si>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</si>
  <si>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</si>
  <si>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</si>
  <si>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</si>
  <si>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</si>
  <si>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</si>
  <si>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</si>
  <si>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</si>
  <si>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</si>
  <si>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</si>
  <si>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</si>
  <si>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</si>
  <si>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</si>
  <si>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</si>
  <si>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</si>
  <si>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</si>
  <si>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</si>
  <si>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</si>
  <si>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</si>
  <si>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</si>
  <si>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</si>
  <si>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</si>
  <si>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</si>
  <si>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</si>
  <si>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</si>
  <si>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</si>
  <si>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</si>
  <si>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</si>
  <si>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</si>
  <si>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</si>
  <si>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</si>
  <si>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</si>
  <si>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</si>
  <si>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</si>
  <si>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</si>
  <si>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</si>
  <si>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</si>
  <si>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</si>
  <si>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</si>
  <si>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</si>
  <si>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</si>
  <si>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</si>
  <si>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</si>
  <si>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</si>
  <si>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</si>
  <si>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</si>
  <si>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</si>
  <si>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</si>
  <si>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</si>
  <si>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</si>
  <si>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</si>
  <si>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</si>
  <si>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</si>
  <si>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</si>
  <si>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</si>
  <si>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</si>
  <si>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</si>
  <si>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</si>
  <si>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</si>
  <si>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</si>
  <si>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</si>
  <si>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</si>
  <si>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</si>
  <si>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</si>
  <si>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</si>
  <si>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</si>
  <si>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</si>
  <si>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</si>
  <si>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</si>
  <si>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</si>
  <si>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</si>
  <si>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</si>
  <si>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</si>
  <si>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</si>
  <si>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</si>
  <si>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</si>
  <si>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</si>
  <si>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</si>
  <si>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</si>
  <si>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</si>
  <si>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</si>
  <si>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</si>
  <si>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</si>
  <si>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</si>
  <si>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</si>
  <si>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</si>
  <si>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</si>
  <si>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</si>
  <si>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</si>
  <si>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</si>
  <si>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</si>
  <si>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</si>
  <si>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</si>
  <si>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</si>
  <si>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</si>
  <si>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</si>
  <si>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</si>
  <si>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</si>
  <si>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</si>
  <si>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</si>
  <si>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</si>
  <si>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</si>
  <si>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</si>
  <si>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</si>
  <si>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</si>
  <si>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</si>
  <si>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</si>
  <si>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</si>
  <si>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</si>
  <si>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</si>
  <si>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</si>
  <si>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</si>
  <si>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</si>
  <si>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</si>
  <si>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</si>
  <si>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</si>
  <si>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</si>
  <si>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</si>
  <si>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</si>
  <si>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</si>
  <si>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</si>
  <si>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</si>
  <si>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</si>
  <si>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</si>
  <si>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</si>
  <si>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</si>
  <si>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</si>
  <si>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</si>
  <si>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</si>
  <si>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</si>
  <si>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</si>
  <si>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</si>
  <si>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</si>
  <si>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</si>
  <si>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</si>
  <si>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</si>
  <si>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</si>
  <si>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</si>
  <si>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</si>
  <si>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</si>
  <si>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</si>
  <si>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</si>
  <si>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</si>
  <si>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</si>
  <si>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</si>
  <si>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</si>
  <si>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</si>
  <si>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</si>
  <si>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</si>
  <si>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</si>
  <si>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</si>
  <si>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</si>
  <si>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</si>
  <si>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</si>
  <si>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</si>
  <si>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</si>
  <si>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</si>
  <si>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</si>
  <si>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</si>
  <si>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</si>
  <si>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</si>
  <si>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</si>
  <si>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</si>
  <si>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</si>
  <si>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</si>
  <si>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</si>
  <si>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</si>
  <si>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</si>
  <si>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</si>
  <si>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</si>
  <si>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</si>
  <si>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</si>
  <si>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</si>
  <si>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</si>
  <si>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</si>
  <si>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</si>
  <si>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</si>
  <si>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</si>
  <si>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</si>
  <si>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</si>
  <si>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</si>
  <si>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</si>
  <si>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</si>
  <si>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</si>
  <si>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</si>
  <si>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</si>
  <si>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</si>
  <si>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</si>
  <si>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</si>
  <si>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</si>
  <si>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</si>
  <si>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</si>
  <si>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</si>
  <si>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</si>
  <si>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</si>
  <si>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</si>
  <si>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</si>
  <si>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</si>
  <si>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</si>
  <si>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</si>
  <si>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</si>
  <si>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</si>
  <si>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</si>
  <si>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</si>
  <si>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</si>
  <si>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</si>
  <si>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</si>
  <si>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</si>
  <si>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</si>
  <si>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</si>
  <si>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</si>
  <si>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</si>
  <si>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</si>
  <si>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</si>
  <si>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</si>
  <si>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</si>
  <si>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</si>
  <si>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</si>
  <si>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</si>
  <si>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</si>
  <si>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</si>
  <si>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</si>
  <si>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</si>
  <si>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</si>
  <si>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</si>
  <si>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</si>
  <si>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</si>
  <si>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</si>
  <si>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</si>
  <si>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</si>
  <si>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</si>
  <si>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</si>
  <si>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</si>
  <si>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</si>
  <si>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</si>
  <si>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</si>
  <si>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</si>
  <si>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</si>
  <si>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</si>
  <si>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</si>
  <si>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</si>
  <si>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</si>
  <si>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</si>
  <si>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</si>
  <si>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</si>
  <si>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</si>
  <si>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</si>
  <si>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</si>
  <si>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</si>
  <si>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</si>
  <si>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</si>
  <si>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</si>
  <si>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</si>
  <si>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</si>
  <si>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</si>
  <si>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</si>
  <si>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</si>
  <si>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</si>
  <si>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</si>
  <si>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</si>
  <si>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</si>
  <si>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</si>
  <si>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</si>
  <si>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</si>
  <si>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</si>
  <si>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</si>
  <si>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</si>
  <si>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</si>
  <si>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</si>
  <si>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</si>
  <si>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</si>
  <si>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</si>
  <si>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</si>
  <si>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</si>
  <si>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</si>
  <si>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</si>
  <si>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</si>
  <si>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</si>
  <si>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</si>
  <si>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</si>
  <si>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</si>
  <si>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</si>
  <si>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</si>
  <si>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</si>
  <si>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</si>
  <si>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</si>
  <si>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</si>
  <si>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</si>
  <si>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</si>
  <si>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</si>
  <si>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</si>
  <si>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</si>
  <si>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</si>
  <si>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</si>
  <si>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</si>
  <si>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</si>
  <si>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</si>
  <si>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</si>
  <si>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</si>
  <si>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</si>
  <si>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</si>
  <si>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</si>
  <si>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</si>
  <si>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</si>
  <si>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</si>
  <si>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</si>
  <si>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</si>
  <si>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</si>
  <si>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</si>
  <si>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</si>
  <si>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</si>
  <si>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</si>
  <si>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</si>
  <si>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</si>
  <si>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</si>
  <si>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</si>
  <si>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</si>
  <si>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</si>
  <si>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</si>
  <si>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</si>
  <si>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</si>
  <si>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</si>
  <si>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</si>
  <si>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</si>
  <si>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</si>
  <si>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</si>
  <si>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</si>
  <si>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</si>
  <si>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</si>
  <si>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</si>
  <si>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</si>
  <si>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</si>
  <si>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</si>
  <si>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</si>
  <si>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</si>
  <si>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</si>
  <si>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</si>
  <si>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</si>
  <si>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</si>
  <si>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</si>
  <si>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</si>
  <si>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</si>
  <si>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</si>
  <si>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</si>
  <si>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</si>
  <si>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</si>
  <si>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</si>
  <si>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</si>
  <si>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</si>
  <si>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</si>
  <si>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</si>
  <si>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</si>
  <si>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</si>
  <si>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</si>
  <si>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</si>
  <si>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</si>
  <si>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</si>
  <si>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</si>
  <si>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</si>
  <si>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</si>
  <si>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</si>
  <si>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</si>
  <si>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</si>
  <si>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</si>
  <si>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</si>
  <si>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</si>
  <si>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</si>
  <si>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</si>
  <si>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</si>
  <si>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</si>
  <si>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</si>
  <si>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</si>
  <si>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</si>
  <si>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</si>
  <si>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</si>
  <si>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</si>
  <si>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</si>
  <si>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</si>
  <si>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</si>
  <si>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</si>
  <si>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</si>
  <si>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</si>
  <si>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</si>
  <si>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</si>
  <si>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</si>
  <si>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</si>
  <si>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</si>
  <si>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</si>
  <si>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</si>
  <si>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</si>
  <si>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</si>
  <si>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</si>
  <si>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</si>
  <si>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</si>
  <si>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</si>
  <si>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</si>
  <si>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</si>
  <si>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</si>
  <si>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</si>
  <si>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</si>
  <si>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</si>
  <si>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</si>
  <si>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</si>
  <si>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</si>
  <si>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</si>
  <si>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</si>
  <si>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</si>
  <si>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</si>
  <si>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</si>
  <si>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</si>
  <si>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</si>
  <si>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</si>
  <si>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</si>
  <si>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</si>
  <si>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</si>
  <si>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</si>
  <si>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</si>
  <si>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</si>
  <si>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</si>
  <si>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</si>
  <si>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</si>
  <si>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</si>
  <si>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</si>
  <si>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</si>
  <si>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</si>
  <si>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</si>
  <si>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</si>
  <si>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</si>
  <si>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</si>
  <si>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</si>
  <si>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</si>
  <si>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</si>
  <si>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</si>
  <si>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</si>
  <si>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</si>
  <si>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</si>
  <si>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</si>
  <si>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</si>
  <si>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</si>
  <si>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</si>
  <si>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</si>
  <si>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</si>
  <si>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</si>
  <si>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</si>
  <si>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</si>
  <si>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</si>
  <si>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</si>
  <si>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</si>
  <si>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</si>
  <si>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</si>
  <si>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</si>
  <si>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</si>
  <si>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</si>
  <si>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</si>
  <si>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</si>
  <si>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</si>
  <si>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</si>
  <si>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</si>
  <si>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</si>
  <si>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</si>
  <si>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</si>
  <si>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</si>
  <si>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</si>
  <si>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</si>
  <si>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</si>
  <si>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</si>
  <si>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</si>
  <si>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</si>
  <si>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</si>
  <si>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</si>
  <si>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</si>
  <si>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</si>
  <si>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</si>
  <si>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</si>
  <si>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</si>
  <si>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</si>
  <si>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</si>
  <si>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</si>
  <si>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</si>
  <si>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</si>
  <si>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</si>
  <si>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</si>
  <si>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</si>
  <si>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</si>
  <si>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</si>
  <si>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</si>
  <si>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</si>
  <si>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</si>
  <si>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</si>
  <si>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</si>
  <si>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</si>
  <si>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</si>
  <si>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</si>
  <si>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</si>
  <si>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</si>
  <si>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</si>
  <si>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</si>
  <si>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</si>
  <si>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</si>
  <si>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</si>
  <si>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</si>
  <si>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</si>
  <si>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</si>
  <si>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</si>
  <si>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</si>
  <si>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</si>
  <si>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</si>
  <si>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</si>
  <si>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</si>
  <si>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</si>
  <si>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</si>
  <si>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</si>
  <si>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</si>
  <si>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</si>
  <si>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</si>
  <si>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</si>
  <si>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</si>
  <si>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</si>
  <si>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</si>
  <si>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</si>
  <si>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</si>
  <si>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</si>
  <si>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</si>
  <si>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</si>
  <si>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</si>
  <si>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</si>
  <si>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</si>
  <si>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</si>
  <si>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</si>
  <si>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</si>
  <si>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</si>
  <si>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</si>
  <si>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</si>
  <si>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</si>
  <si>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</si>
  <si>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</si>
  <si>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</si>
  <si>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</si>
  <si>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</si>
  <si>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</si>
  <si>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</si>
  <si>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</si>
  <si>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</si>
  <si>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</si>
  <si>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</si>
  <si>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</si>
  <si>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</si>
  <si>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</si>
  <si>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</si>
  <si>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</si>
  <si>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</si>
  <si>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</si>
  <si>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</si>
  <si>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</si>
  <si>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</si>
  <si>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</si>
  <si>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</si>
  <si>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</si>
  <si>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</si>
  <si>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</si>
  <si>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</si>
  <si>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</si>
  <si>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</si>
  <si>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</si>
  <si>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</si>
  <si>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</si>
  <si>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</si>
  <si>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</si>
  <si>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</si>
  <si>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</si>
  <si>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</si>
  <si>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</si>
  <si>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</si>
  <si>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</si>
  <si>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</si>
  <si>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</si>
  <si>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</si>
  <si>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</si>
  <si>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</si>
  <si>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</si>
  <si>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</si>
  <si>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</si>
  <si>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</si>
  <si>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</si>
  <si>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</si>
  <si>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</si>
  <si>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</si>
  <si>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</si>
  <si>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</si>
  <si>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</si>
  <si>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</si>
  <si>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</si>
  <si>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</si>
  <si>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</si>
  <si>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</si>
  <si>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</si>
  <si>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</si>
  <si>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</si>
  <si>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</si>
  <si>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</si>
  <si>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</si>
  <si>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</si>
  <si>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</si>
  <si>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</si>
  <si>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</si>
  <si>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</si>
  <si>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</si>
  <si>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</si>
  <si>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</si>
  <si>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</si>
  <si>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</si>
  <si>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</si>
  <si>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</si>
  <si>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</si>
  <si>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</si>
  <si>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</si>
  <si>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</si>
  <si>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</si>
  <si>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</si>
  <si>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</si>
  <si>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</si>
  <si>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</si>
  <si>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</si>
  <si>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</si>
  <si>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</si>
  <si>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</si>
  <si>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</si>
  <si>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</si>
  <si>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</si>
  <si>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</si>
  <si>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</si>
  <si>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</si>
  <si>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</si>
  <si>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</si>
  <si>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</si>
  <si>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</si>
  <si>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</si>
  <si>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</si>
  <si>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</si>
  <si>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</si>
  <si>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</si>
  <si>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</si>
  <si>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</si>
  <si>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</si>
  <si>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</si>
  <si>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</si>
  <si>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</si>
  <si>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</si>
  <si>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</si>
  <si>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</si>
  <si>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</si>
  <si>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</si>
  <si>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</si>
  <si>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</si>
  <si>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</si>
  <si>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</si>
  <si>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</si>
  <si>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</si>
  <si>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</si>
  <si>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</si>
  <si>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</si>
  <si>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</si>
  <si>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</si>
  <si>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</si>
  <si>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</si>
  <si>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</si>
  <si>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</si>
  <si>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</si>
  <si>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</si>
  <si>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</si>
  <si>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</si>
  <si>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</si>
  <si>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</si>
  <si>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</si>
  <si>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</si>
  <si>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</si>
  <si>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</si>
  <si>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</si>
  <si>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</si>
  <si>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</si>
  <si>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</si>
  <si>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</si>
  <si>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</si>
  <si>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</si>
  <si>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</si>
  <si>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</si>
  <si>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</si>
  <si>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</si>
  <si>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</si>
  <si>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</si>
  <si>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</si>
  <si>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</si>
  <si>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</si>
  <si>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</si>
  <si>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</si>
  <si>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</si>
  <si>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</si>
  <si>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</si>
  <si>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</si>
  <si>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</si>
  <si>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</si>
  <si>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</si>
  <si>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</si>
  <si>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</si>
  <si>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</si>
  <si>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</si>
  <si>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</si>
  <si>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</si>
  <si>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</si>
  <si>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</si>
  <si>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</si>
  <si>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</si>
  <si>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</si>
  <si>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</si>
  <si>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</si>
  <si>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</si>
  <si>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</si>
  <si>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</si>
  <si>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</si>
  <si>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</si>
  <si>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</si>
  <si>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</si>
  <si>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</si>
  <si>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</si>
  <si>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</si>
  <si>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</si>
  <si>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</si>
  <si>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</si>
  <si>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</si>
  <si>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</si>
  <si>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</si>
  <si>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</si>
  <si>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</si>
  <si>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</si>
  <si>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</si>
  <si>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</si>
  <si>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</si>
  <si>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</si>
  <si>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</si>
  <si>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</si>
  <si>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</si>
  <si>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</si>
  <si>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</si>
  <si>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</si>
  <si>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</si>
  <si>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</si>
  <si>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</si>
  <si>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</si>
  <si>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</si>
  <si>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</si>
  <si>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</si>
  <si>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</si>
  <si>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</si>
  <si>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</si>
  <si>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</si>
  <si>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</si>
  <si>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</si>
  <si>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</si>
  <si>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</si>
  <si>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</si>
  <si>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</si>
  <si>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</si>
  <si>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</si>
  <si>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</si>
  <si>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</si>
  <si>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</si>
  <si>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</si>
  <si>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</si>
  <si>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</si>
  <si>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</si>
  <si>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</si>
  <si>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</si>
  <si>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</si>
  <si>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</si>
  <si>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</si>
  <si>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</si>
  <si>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</si>
  <si>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</si>
  <si>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</si>
  <si>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</si>
  <si>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</si>
  <si>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</si>
  <si>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</si>
  <si>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</si>
  <si>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</si>
  <si>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</si>
  <si>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</si>
  <si>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</si>
  <si>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</si>
  <si>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</si>
  <si>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</si>
  <si>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</si>
  <si>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</si>
  <si>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</si>
  <si>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</si>
  <si>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</si>
  <si>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</si>
  <si>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</si>
  <si>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</si>
  <si>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</si>
  <si>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</si>
  <si>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</si>
  <si>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</si>
  <si>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</si>
  <si>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</si>
  <si>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</si>
  <si>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</si>
  <si>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</si>
  <si>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</si>
  <si>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</si>
  <si>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</si>
  <si>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</si>
  <si>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</si>
  <si>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</si>
  <si>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</si>
  <si>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</si>
  <si>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</si>
  <si>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</si>
  <si>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</si>
  <si>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</si>
  <si>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</si>
  <si>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</si>
  <si>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</si>
  <si>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</si>
  <si>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</si>
  <si>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</si>
  <si>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</si>
  <si>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</si>
  <si>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</si>
  <si>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</si>
  <si>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</si>
  <si>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</si>
  <si>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</si>
  <si>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</si>
  <si>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</si>
  <si>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</si>
  <si>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</si>
  <si>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</si>
  <si>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</si>
  <si>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</si>
  <si>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</si>
  <si>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</si>
  <si>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</si>
  <si>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</si>
  <si>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</si>
  <si>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</si>
  <si>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</si>
  <si>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</si>
  <si>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</si>
  <si>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</si>
  <si>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</si>
  <si>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</si>
  <si>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</si>
  <si>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</si>
  <si>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</si>
  <si>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</si>
  <si>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</si>
  <si>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</si>
  <si>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</si>
  <si>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</si>
  <si>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</si>
  <si>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</si>
  <si>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</si>
  <si>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</si>
  <si>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</si>
  <si>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</si>
  <si>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</si>
  <si>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</si>
  <si>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</si>
  <si>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</si>
  <si>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</si>
  <si>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</si>
  <si>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</si>
  <si>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</si>
  <si>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</si>
  <si>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</si>
  <si>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</si>
  <si>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</si>
  <si>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</si>
  <si>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</si>
  <si>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</si>
  <si>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</si>
  <si>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</si>
  <si>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</si>
  <si>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</si>
  <si>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</si>
  <si>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</si>
  <si>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</si>
  <si>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</si>
  <si>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</si>
  <si>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</si>
  <si>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</si>
  <si>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</si>
  <si>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</si>
  <si>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</si>
  <si>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</si>
  <si>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</si>
  <si>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</si>
  <si>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</si>
  <si>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</si>
  <si>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</si>
  <si>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</si>
  <si>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</si>
  <si>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</si>
  <si>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</si>
  <si>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</si>
  <si>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</si>
  <si>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</si>
  <si>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</si>
  <si>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</si>
  <si>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</si>
  <si>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</si>
  <si>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</si>
  <si>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</si>
  <si>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</si>
  <si>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</si>
  <si>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</si>
  <si>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</si>
  <si>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</si>
  <si>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</si>
  <si>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</si>
  <si>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</si>
  <si>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</si>
  <si>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</si>
  <si>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</si>
  <si>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</si>
  <si>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</si>
  <si>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</si>
  <si>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</si>
  <si>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</si>
  <si>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</si>
  <si>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</si>
  <si>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</si>
  <si>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</si>
  <si>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</si>
  <si>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</si>
  <si>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</si>
  <si>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</si>
  <si>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</si>
  <si>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</si>
  <si>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</si>
  <si>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</si>
  <si>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</si>
  <si>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</si>
  <si>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</si>
  <si>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</si>
  <si>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</si>
  <si>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</si>
  <si>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</si>
  <si>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</si>
  <si>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</si>
  <si>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</si>
  <si>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</si>
  <si>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</si>
  <si>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</si>
  <si>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</si>
  <si>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</si>
  <si>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</si>
  <si>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</si>
  <si>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</si>
  <si>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</si>
  <si>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</si>
  <si>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</si>
  <si>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</si>
  <si>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</si>
  <si>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</si>
  <si>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</si>
  <si>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</si>
  <si>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</si>
  <si>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</si>
  <si>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</si>
  <si>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</si>
  <si>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</si>
  <si>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</si>
  <si>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</si>
  <si>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</si>
  <si>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</si>
  <si>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</si>
  <si>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</si>
  <si>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</si>
  <si>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</si>
  <si>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</si>
  <si>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</si>
  <si>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</si>
  <si>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</si>
  <si>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</si>
  <si>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</si>
  <si>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</si>
  <si>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</si>
  <si>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</si>
  <si>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</si>
  <si>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</si>
  <si>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</si>
  <si>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</si>
  <si>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</si>
  <si>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</si>
  <si>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</si>
  <si>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</si>
  <si>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</si>
  <si>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</si>
  <si>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</si>
  <si>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</si>
  <si>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</si>
  <si>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</si>
  <si>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</si>
  <si>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</si>
  <si>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</si>
  <si>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</si>
  <si>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</si>
  <si>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</si>
  <si>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</si>
  <si>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</si>
  <si>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</si>
  <si>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</si>
  <si>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</si>
  <si>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</si>
  <si>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</si>
  <si>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</si>
  <si>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</si>
  <si>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</si>
  <si>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</si>
  <si>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</si>
  <si>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</si>
  <si>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</si>
  <si>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</si>
  <si>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</si>
  <si>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</si>
  <si>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</si>
  <si>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</si>
  <si>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</si>
  <si>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</si>
  <si>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</si>
  <si>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</si>
  <si>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</si>
  <si>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</si>
  <si>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</si>
  <si>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</si>
  <si>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</si>
  <si>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</si>
  <si>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</si>
  <si>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</si>
  <si>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</si>
  <si>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</si>
  <si>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</si>
  <si>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</si>
  <si>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</si>
  <si>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</si>
  <si>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</si>
  <si>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</si>
  <si>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</si>
  <si>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</si>
  <si>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</si>
  <si>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</si>
  <si>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</si>
  <si>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</si>
  <si>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</si>
  <si>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</si>
  <si>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</si>
  <si>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</si>
  <si>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</si>
  <si>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</si>
  <si>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</si>
  <si>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</si>
  <si>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</si>
  <si>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</si>
  <si>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</si>
  <si>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</si>
  <si>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</si>
  <si>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</si>
  <si>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</si>
  <si>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</si>
  <si>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</si>
  <si>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</si>
  <si>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</si>
  <si>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</si>
  <si>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</si>
  <si>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</si>
  <si>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</si>
  <si>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</si>
  <si>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</si>
  <si>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</si>
  <si>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</si>
  <si>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</si>
  <si>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</si>
  <si>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</si>
  <si>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</si>
  <si>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</si>
  <si>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</si>
  <si>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</si>
  <si>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</si>
  <si>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</si>
  <si>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</si>
  <si>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</si>
  <si>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</si>
  <si>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</si>
  <si>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</si>
  <si>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</si>
  <si>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</si>
  <si>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</si>
  <si>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</si>
  <si>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</si>
  <si>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</si>
  <si>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</si>
  <si>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</si>
  <si>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</si>
  <si>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</si>
  <si>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</si>
  <si>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</si>
  <si>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</si>
  <si>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</si>
  <si>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</si>
  <si>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</si>
  <si>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</si>
  <si>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</si>
  <si>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</si>
  <si>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</si>
  <si>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</si>
  <si>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</si>
  <si>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</si>
  <si>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</si>
  <si>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</si>
  <si>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</si>
  <si>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</si>
  <si>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</si>
  <si>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</si>
  <si>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</si>
  <si>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</si>
  <si>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</si>
  <si>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</si>
  <si>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</si>
  <si>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</si>
  <si>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</si>
  <si>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</si>
  <si>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</si>
  <si>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</si>
  <si>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</si>
  <si>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</si>
  <si>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</si>
  <si>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</si>
  <si>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</si>
  <si>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</si>
  <si>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</si>
  <si>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</si>
  <si>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</si>
  <si>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</si>
  <si>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</si>
  <si>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</si>
  <si>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</si>
  <si>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</si>
  <si>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</si>
  <si>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</si>
  <si>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</si>
  <si>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</si>
  <si>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</si>
  <si>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</si>
  <si>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</si>
  <si>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</si>
  <si>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</si>
  <si>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</si>
  <si>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</si>
  <si>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</si>
  <si>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</si>
  <si>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</si>
  <si>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</si>
  <si>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</si>
  <si>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</si>
  <si>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</si>
  <si>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</si>
  <si>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</si>
  <si>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</si>
  <si>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</si>
  <si>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</si>
  <si>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</si>
  <si>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</si>
  <si>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</si>
  <si>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</si>
  <si>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</si>
  <si>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</si>
  <si>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</si>
  <si>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</si>
  <si>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</si>
  <si>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</si>
  <si>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</si>
  <si>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</si>
  <si>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</si>
  <si>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</si>
  <si>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</si>
  <si>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</si>
  <si>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</si>
  <si>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</si>
  <si>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</si>
  <si>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</si>
  <si>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</si>
  <si>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</si>
  <si>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</si>
  <si>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</si>
  <si>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</si>
  <si>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</si>
  <si>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</si>
  <si>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</si>
  <si>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</si>
  <si>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</si>
  <si>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</si>
  <si>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</si>
  <si>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</si>
  <si>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</si>
  <si>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</si>
  <si>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</si>
  <si>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</si>
  <si>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</si>
  <si>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</si>
  <si>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</si>
  <si>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</si>
  <si>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</si>
  <si>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</si>
  <si>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</si>
  <si>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</si>
  <si>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</si>
  <si>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</si>
  <si>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</si>
  <si>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</si>
  <si>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</si>
  <si>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</si>
  <si>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</si>
  <si>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</si>
  <si>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</si>
  <si>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</si>
  <si>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</si>
  <si>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</si>
  <si>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</si>
  <si>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</si>
  <si>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</si>
  <si>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</si>
  <si>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</si>
  <si>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</si>
  <si>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</si>
  <si>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</si>
  <si>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</si>
  <si>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</si>
  <si>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</si>
  <si>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</si>
  <si>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</si>
  <si>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</si>
  <si>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</si>
  <si>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</si>
  <si>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</si>
  <si>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</si>
  <si>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</si>
  <si>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</si>
  <si>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</si>
  <si>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</si>
  <si>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</si>
  <si>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</si>
  <si>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</si>
  <si>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</si>
  <si>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</si>
  <si>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</si>
  <si>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</si>
  <si>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</si>
  <si>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</si>
  <si>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</si>
  <si>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</si>
  <si>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</si>
  <si>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</si>
  <si>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</si>
  <si>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</si>
  <si>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</si>
  <si>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</si>
  <si>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</si>
  <si>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</si>
  <si>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</si>
  <si>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</si>
  <si>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</si>
  <si>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</si>
  <si>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</si>
  <si>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</si>
  <si>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</si>
  <si>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</si>
  <si>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</si>
  <si>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</si>
  <si>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</si>
  <si>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</si>
  <si>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</si>
  <si>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</si>
  <si>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</si>
  <si>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</si>
  <si>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</si>
  <si>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</si>
  <si>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</si>
  <si>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</si>
  <si>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</si>
  <si>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</si>
  <si>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</si>
  <si>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</si>
  <si>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</si>
  <si>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</si>
  <si>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</si>
  <si>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</si>
  <si>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</si>
  <si>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</si>
  <si>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</si>
  <si>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</si>
  <si>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</si>
  <si>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</si>
  <si>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</si>
  <si>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</si>
  <si>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</si>
  <si>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</si>
  <si>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</si>
  <si>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</si>
  <si>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</si>
  <si>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</si>
  <si>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</si>
  <si>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</si>
  <si>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</si>
  <si>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</si>
  <si>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</si>
  <si>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</si>
  <si>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</si>
  <si>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</si>
  <si>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</si>
  <si>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</si>
  <si>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</si>
  <si>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</si>
  <si>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</si>
  <si>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</si>
  <si>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</si>
  <si>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</si>
  <si>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</si>
  <si>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</si>
  <si>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</si>
  <si>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</si>
  <si>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</si>
  <si>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</si>
  <si>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</si>
  <si>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</si>
  <si>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</si>
  <si>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</si>
  <si>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</si>
  <si>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</si>
  <si>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</si>
  <si>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</si>
  <si>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</si>
  <si>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</si>
  <si>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</si>
  <si>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</si>
  <si>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</si>
  <si>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</si>
  <si>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</si>
  <si>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</si>
  <si>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</si>
  <si>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</si>
  <si>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</si>
  <si>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</si>
  <si>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</si>
  <si>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</si>
  <si>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</si>
  <si>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</si>
  <si>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</si>
  <si>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</si>
  <si>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</si>
  <si>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</si>
  <si>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</si>
  <si>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</si>
  <si>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</si>
  <si>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</si>
  <si>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</si>
  <si>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</si>
  <si>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</si>
  <si>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</si>
  <si>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</si>
  <si>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</si>
  <si>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</si>
  <si>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</si>
  <si>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</si>
  <si>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</si>
  <si>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</si>
  <si>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</si>
  <si>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</si>
  <si>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</si>
  <si>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</si>
  <si>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</si>
  <si>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</si>
  <si>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</si>
  <si>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</si>
  <si>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</si>
  <si>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</si>
  <si>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</si>
  <si>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</si>
  <si>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</si>
  <si>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</si>
  <si>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</si>
  <si>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</si>
  <si>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</si>
  <si>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</si>
  <si>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</si>
  <si>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</si>
  <si>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</si>
  <si>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</si>
  <si>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</si>
  <si>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</si>
  <si>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</si>
  <si>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</si>
  <si>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</si>
  <si>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</si>
  <si>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</si>
  <si>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</si>
  <si>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</si>
  <si>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</si>
  <si>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</si>
  <si>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</si>
  <si>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</si>
  <si>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</si>
  <si>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</si>
  <si>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</si>
  <si>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</si>
  <si>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</si>
  <si>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</si>
  <si>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</si>
  <si>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</si>
  <si>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</si>
  <si>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</si>
  <si>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</si>
  <si>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</si>
  <si>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</si>
  <si>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</si>
  <si>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</si>
  <si>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</si>
  <si>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</si>
  <si>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</si>
  <si>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</si>
  <si>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</si>
  <si>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</si>
  <si>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</si>
  <si>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</si>
  <si>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</si>
  <si>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</si>
  <si>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</si>
  <si>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</si>
  <si>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</si>
  <si>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</si>
  <si>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</si>
  <si>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</si>
  <si>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</si>
  <si>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</si>
  <si>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</si>
  <si>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</si>
  <si>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</si>
  <si>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</si>
  <si>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</si>
  <si>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</si>
  <si>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</si>
  <si>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</si>
  <si>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</si>
  <si>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</si>
  <si>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</si>
  <si>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</si>
  <si>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</si>
  <si>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</si>
  <si>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</si>
  <si>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</si>
  <si>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</si>
  <si>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</si>
  <si>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</si>
  <si>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</si>
  <si>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</si>
  <si>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</si>
  <si>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</si>
  <si>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</si>
  <si>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</si>
  <si>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</si>
  <si>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</si>
  <si>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</si>
  <si>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</si>
  <si>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</si>
  <si>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</si>
  <si>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</si>
  <si>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</si>
  <si>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</si>
  <si>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</si>
  <si>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</si>
  <si>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</si>
  <si>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</si>
  <si>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</si>
  <si>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</si>
  <si>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</si>
  <si>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</si>
  <si>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</si>
  <si>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</si>
  <si>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</si>
  <si>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</si>
  <si>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</si>
  <si>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</si>
  <si>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</si>
  <si>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</si>
  <si>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</si>
  <si>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</si>
  <si>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</si>
  <si>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</si>
  <si>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</si>
  <si>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</si>
  <si>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</si>
  <si>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</si>
  <si>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</si>
  <si>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</si>
  <si>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</si>
  <si>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</si>
  <si>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</si>
  <si>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</si>
  <si>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</si>
  <si>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</si>
  <si>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</si>
  <si>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</si>
  <si>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</si>
  <si>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</si>
  <si>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</si>
  <si>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</si>
  <si>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</si>
  <si>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</si>
  <si>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</si>
  <si>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</si>
  <si>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</si>
  <si>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</si>
  <si>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</si>
  <si>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</si>
  <si>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</si>
  <si>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</si>
  <si>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</si>
  <si>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</si>
  <si>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</si>
  <si>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</si>
  <si>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</si>
  <si>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</si>
  <si>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</si>
  <si>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</si>
  <si>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</si>
  <si>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</si>
  <si>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</si>
  <si>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</si>
  <si>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</si>
  <si>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</si>
  <si>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</si>
  <si>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</si>
  <si>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</si>
  <si>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</si>
  <si>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</si>
  <si>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</si>
  <si>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</si>
  <si>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</si>
  <si>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</si>
  <si>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</si>
  <si>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</si>
  <si>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</si>
  <si>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</si>
  <si>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</si>
  <si>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</si>
  <si>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</si>
  <si>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</si>
  <si>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</si>
  <si>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</si>
  <si>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</si>
  <si>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</si>
  <si>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</si>
  <si>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</si>
  <si>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</si>
  <si>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</si>
  <si>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</si>
  <si>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</si>
  <si>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</si>
  <si>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</si>
  <si>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</si>
  <si>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</si>
  <si>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</si>
  <si>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</si>
  <si>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</si>
  <si>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</si>
  <si>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</si>
  <si>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</si>
  <si>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</si>
  <si>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</si>
  <si>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</si>
  <si>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</si>
  <si>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</si>
  <si>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</si>
  <si>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</si>
  <si>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</si>
  <si>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</si>
  <si>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</si>
  <si>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</si>
  <si>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</si>
  <si>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</si>
  <si>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</si>
  <si>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</si>
  <si>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</si>
  <si>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</si>
  <si>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</si>
  <si>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</si>
  <si>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</si>
  <si>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</si>
  <si>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</si>
  <si>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</si>
  <si>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</si>
  <si>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</si>
  <si>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</si>
  <si>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</si>
  <si>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</si>
  <si>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</si>
  <si>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</si>
  <si>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</si>
  <si>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</si>
  <si>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</si>
  <si>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</si>
  <si>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</si>
  <si>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</si>
  <si>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</si>
  <si>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</si>
  <si>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</si>
  <si>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</si>
  <si>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</si>
  <si>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</si>
  <si>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</si>
  <si>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</si>
  <si>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</si>
  <si>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</si>
  <si>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</si>
  <si>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</si>
  <si>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</si>
  <si>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</si>
  <si>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</si>
  <si>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</si>
  <si>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</si>
  <si>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</si>
  <si>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</si>
  <si>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</si>
  <si>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</si>
  <si>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</si>
  <si>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</si>
  <si>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</si>
  <si>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</si>
  <si>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</si>
  <si>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</si>
  <si>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</si>
  <si>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</si>
  <si>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</si>
  <si>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</si>
  <si>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</si>
  <si>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</si>
  <si>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</si>
  <si>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</si>
  <si>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</si>
  <si>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</si>
  <si>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</si>
  <si>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</si>
  <si>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</si>
  <si>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</si>
  <si>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</si>
  <si>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</si>
  <si>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</si>
  <si>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</si>
  <si>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</si>
  <si>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</si>
  <si>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</si>
  <si>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</si>
  <si>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</si>
  <si>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</si>
  <si>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</si>
  <si>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</si>
  <si>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</si>
  <si>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</si>
  <si>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</si>
  <si>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</si>
  <si>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</si>
  <si>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</si>
  <si>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</si>
  <si>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</si>
  <si>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</si>
  <si>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</si>
  <si>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</si>
  <si>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</si>
  <si>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</si>
  <si>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</si>
  <si>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</si>
  <si>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</si>
  <si>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</si>
  <si>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</si>
  <si>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</si>
  <si>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</si>
  <si>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</si>
  <si>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</si>
  <si>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</si>
  <si>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</si>
  <si>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</si>
  <si>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</si>
  <si>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</si>
  <si>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</si>
  <si>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</si>
  <si>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</si>
  <si>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</si>
  <si>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</si>
  <si>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</si>
  <si>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</si>
  <si>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</si>
  <si>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</si>
  <si>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</si>
  <si>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</si>
  <si>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</si>
  <si>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</si>
  <si>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</si>
  <si>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</si>
  <si>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</si>
  <si>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</si>
  <si>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</si>
  <si>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</si>
  <si>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</si>
  <si>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</si>
  <si>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</si>
  <si>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</si>
  <si>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</si>
  <si>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</si>
  <si>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</si>
  <si>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</si>
  <si>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</si>
  <si>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</si>
  <si>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</si>
  <si>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</si>
  <si>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</si>
  <si>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</si>
  <si>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</si>
  <si>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</si>
  <si>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</si>
  <si>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</si>
  <si>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</si>
  <si>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</si>
  <si>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</si>
  <si>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</si>
  <si>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</si>
  <si>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</si>
  <si>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</si>
  <si>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</si>
  <si>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</si>
  <si>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</si>
  <si>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</si>
  <si>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</si>
  <si>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</si>
  <si>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</si>
  <si>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</si>
  <si>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</si>
  <si>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</si>
  <si>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</si>
  <si>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</si>
  <si>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</si>
  <si>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</si>
  <si>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</si>
  <si>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</si>
  <si>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</si>
  <si>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</si>
  <si>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</si>
  <si>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</si>
  <si>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</si>
  <si>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</si>
  <si>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</si>
  <si>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</si>
  <si>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</si>
  <si>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</si>
  <si>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</si>
  <si>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</si>
  <si>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</si>
  <si>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</si>
  <si>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</si>
  <si>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</si>
  <si>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</si>
  <si>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</si>
  <si>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</si>
  <si>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</si>
  <si>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</si>
  <si>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</si>
  <si>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</si>
  <si>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</si>
  <si>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</si>
  <si>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</si>
  <si>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</si>
  <si>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</si>
  <si>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</si>
  <si>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</si>
  <si>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</si>
  <si>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</si>
  <si>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</si>
  <si>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</si>
  <si>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</si>
  <si>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</si>
  <si>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</si>
  <si>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</si>
  <si>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</si>
  <si>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</si>
  <si>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</si>
  <si>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</si>
  <si>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</si>
  <si>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</si>
  <si>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</si>
  <si>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</si>
  <si>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</si>
  <si>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</si>
  <si>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</si>
  <si>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</si>
  <si>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</si>
  <si>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</si>
  <si>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</si>
  <si>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</si>
  <si>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</si>
  <si>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</si>
  <si>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</si>
  <si>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</si>
  <si>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</si>
  <si>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</si>
  <si>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</si>
  <si>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</si>
  <si>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</si>
  <si>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</si>
  <si>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</si>
  <si>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</si>
  <si>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</si>
  <si>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</si>
  <si>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</si>
  <si>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</si>
  <si>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</si>
  <si>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</si>
  <si>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</si>
  <si>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</si>
  <si>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</si>
  <si>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</si>
  <si>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</si>
  <si>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</si>
  <si>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</si>
  <si>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</si>
  <si>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</si>
  <si>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</si>
  <si>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</si>
  <si>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</si>
  <si>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</si>
  <si>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</si>
  <si>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</si>
  <si>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</si>
  <si>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</si>
  <si>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</si>
  <si>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</si>
  <si>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</si>
  <si>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</si>
  <si>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</si>
  <si>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</si>
  <si>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</si>
  <si>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</si>
  <si>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</si>
  <si>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</si>
  <si>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</si>
  <si>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</si>
  <si>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</si>
  <si>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</si>
  <si>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</si>
  <si>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</si>
  <si>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</si>
  <si>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</si>
  <si>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</si>
  <si>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</si>
  <si>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</si>
  <si>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</si>
  <si>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</si>
  <si>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</si>
  <si>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</si>
  <si>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</si>
  <si>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</si>
  <si>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</si>
  <si>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</si>
  <si>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</si>
  <si>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</si>
  <si>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</si>
  <si>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</si>
  <si>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</si>
  <si>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</si>
  <si>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</si>
  <si>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</si>
  <si>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</si>
  <si>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</si>
  <si>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</si>
  <si>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</si>
  <si>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</si>
  <si>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</si>
  <si>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</si>
  <si>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</si>
  <si>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</si>
  <si>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</si>
  <si>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</si>
  <si>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</si>
  <si>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</si>
  <si>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</si>
  <si>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</si>
  <si>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</si>
  <si>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</si>
  <si>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</si>
  <si>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</si>
  <si>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</si>
  <si>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</si>
  <si>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</si>
  <si>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</si>
  <si>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</si>
  <si>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</si>
  <si>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</si>
  <si>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</si>
  <si>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</si>
  <si>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</si>
  <si>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</si>
  <si>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</si>
  <si>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</si>
  <si>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</si>
  <si>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</si>
  <si>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</si>
  <si>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</si>
  <si>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</si>
  <si>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</si>
  <si>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</si>
  <si>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</si>
  <si>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</si>
  <si>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</si>
  <si>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</si>
  <si>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</si>
  <si>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</si>
  <si>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</si>
  <si>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</si>
  <si>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</si>
  <si>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</si>
  <si>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</si>
  <si>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</si>
  <si>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</si>
  <si>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</si>
  <si>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</si>
  <si>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</si>
  <si>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</si>
  <si>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</si>
  <si>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</si>
  <si>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</si>
  <si>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</si>
  <si>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</si>
  <si>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</si>
  <si>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</si>
  <si>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</si>
  <si>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</si>
  <si>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</si>
  <si>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</si>
  <si>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</si>
  <si>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</si>
  <si>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</si>
  <si>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</si>
  <si>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</si>
  <si>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</si>
  <si>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</si>
  <si>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</si>
  <si>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</si>
  <si>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</si>
  <si>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</si>
  <si>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</si>
  <si>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</si>
  <si>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</si>
  <si>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</si>
  <si>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</si>
  <si>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</si>
  <si>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</si>
  <si>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</si>
  <si>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</si>
  <si>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</si>
  <si>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</si>
  <si>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</si>
  <si>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</si>
  <si>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</si>
  <si>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</si>
  <si>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</si>
  <si>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</si>
  <si>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</si>
  <si>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</si>
  <si>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</si>
  <si>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</si>
  <si>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</si>
  <si>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</si>
  <si>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</si>
  <si>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</si>
  <si>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</si>
  <si>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</si>
  <si>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</si>
  <si>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</si>
  <si>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</si>
  <si>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</si>
  <si>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</si>
  <si>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</si>
  <si>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</si>
  <si>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</si>
  <si>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</si>
  <si>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</si>
  <si>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</si>
  <si>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</si>
  <si>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</si>
  <si>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</si>
  <si>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</si>
  <si>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</si>
  <si>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</si>
  <si>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</si>
  <si>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</si>
  <si>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</si>
  <si>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</si>
  <si>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</si>
  <si>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</si>
  <si>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</si>
  <si>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</si>
  <si>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</si>
  <si>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</si>
  <si>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</si>
  <si>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</si>
  <si>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</si>
  <si>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</si>
  <si>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</si>
  <si>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</si>
  <si>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</si>
  <si>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</si>
  <si>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</si>
  <si>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</si>
  <si>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</si>
  <si>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</si>
  <si>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</si>
  <si>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</si>
  <si>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</si>
  <si>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</si>
  <si>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</si>
  <si>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</si>
  <si>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</si>
  <si>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</si>
  <si>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</si>
  <si>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</si>
  <si>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</si>
  <si>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</si>
  <si>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</si>
  <si>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</si>
  <si>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</si>
  <si>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</si>
  <si>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</si>
  <si>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</si>
  <si>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</si>
  <si>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</si>
  <si>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</si>
  <si>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</si>
  <si>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</si>
  <si>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</si>
  <si>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</si>
  <si>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</si>
  <si>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</si>
  <si>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</si>
  <si>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</si>
  <si>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</si>
  <si>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</si>
  <si>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</si>
  <si>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</si>
  <si>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</si>
  <si>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</si>
  <si>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</si>
  <si>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</si>
  <si>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</si>
  <si>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</si>
  <si>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</si>
  <si>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</si>
  <si>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</si>
  <si>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</si>
  <si>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</si>
  <si>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</si>
  <si>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</si>
  <si>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</si>
  <si>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</si>
  <si>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</si>
  <si>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</si>
  <si>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</si>
  <si>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</si>
  <si>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</si>
  <si>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</si>
  <si>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</si>
  <si>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</si>
  <si>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</si>
  <si>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</si>
  <si>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</si>
  <si>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</si>
  <si>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</si>
  <si>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</si>
  <si>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</si>
  <si>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</si>
  <si>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</si>
  <si>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</si>
  <si>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</si>
  <si>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</si>
  <si>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</si>
  <si>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</si>
  <si>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</si>
  <si>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</si>
  <si>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</si>
  <si>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</si>
  <si>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</si>
  <si>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</si>
  <si>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</si>
  <si>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</si>
  <si>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</si>
  <si>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</si>
  <si>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</si>
  <si>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</si>
  <si>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</si>
  <si>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</si>
  <si>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</si>
  <si>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</si>
  <si>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</si>
  <si>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</si>
  <si>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</si>
  <si>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</si>
  <si>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</si>
  <si>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</si>
  <si>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</si>
  <si>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</si>
  <si>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</si>
  <si>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</si>
  <si>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</si>
  <si>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</si>
  <si>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</si>
  <si>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</si>
  <si>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</si>
  <si>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</si>
  <si>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</si>
  <si>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</si>
  <si>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</si>
  <si>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</si>
  <si>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</si>
  <si>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</si>
  <si>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</si>
  <si>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</si>
  <si>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</si>
  <si>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</si>
  <si>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</si>
  <si>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</si>
  <si>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</si>
  <si>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</si>
  <si>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</si>
  <si>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</si>
  <si>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</si>
  <si>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</si>
  <si>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</si>
  <si>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</si>
  <si>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</si>
  <si>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</si>
  <si>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</si>
  <si>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</si>
  <si>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</si>
  <si>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</si>
  <si>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</si>
  <si>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</si>
  <si>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</si>
  <si>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</si>
  <si>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</si>
  <si>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</si>
  <si>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</si>
  <si>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</si>
  <si>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</si>
  <si>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</si>
  <si>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</si>
  <si>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</si>
  <si>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</si>
  <si>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</si>
  <si>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</si>
  <si>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</si>
  <si>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</si>
  <si>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</si>
  <si>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</si>
  <si>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</si>
  <si>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</si>
  <si>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</si>
  <si>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</si>
  <si>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</si>
  <si>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</si>
  <si>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</si>
  <si>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</si>
  <si>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</si>
  <si>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</si>
  <si>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</si>
  <si>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</si>
  <si>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</si>
  <si>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</si>
  <si>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</si>
  <si>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</si>
  <si>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</si>
  <si>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</si>
  <si>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</si>
  <si>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</si>
  <si>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</si>
  <si>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</si>
  <si>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</si>
  <si>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</si>
  <si>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</si>
  <si>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</si>
  <si>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</si>
  <si>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</si>
  <si>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</si>
  <si>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</si>
  <si>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</si>
  <si>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</si>
  <si>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</si>
  <si>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</si>
  <si>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</si>
  <si>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</si>
  <si>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</si>
  <si>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</si>
  <si>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</si>
  <si>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</si>
  <si>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</si>
  <si>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</si>
  <si>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</si>
  <si>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</si>
  <si>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</si>
  <si>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</si>
  <si>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</si>
  <si>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</si>
  <si>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</si>
  <si>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</si>
  <si>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</si>
  <si>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</si>
  <si>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</si>
  <si>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</si>
  <si>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</si>
  <si>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</si>
  <si>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</si>
  <si>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</si>
  <si>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</si>
  <si>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</si>
  <si>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</si>
  <si>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</si>
  <si>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</si>
  <si>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</si>
  <si>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</si>
  <si>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</si>
  <si>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</si>
  <si>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</si>
  <si>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</si>
  <si>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</si>
  <si>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</si>
  <si>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</si>
  <si>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</si>
  <si>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</si>
  <si>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</si>
  <si>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</si>
  <si>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</si>
  <si>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</si>
  <si>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</si>
  <si>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</si>
  <si>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</si>
  <si>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</si>
  <si>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</si>
  <si>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</si>
  <si>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</si>
  <si>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</si>
  <si>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</si>
  <si>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</si>
  <si>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</si>
  <si>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</si>
  <si>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</si>
  <si>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</si>
  <si>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</si>
  <si>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</si>
  <si>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</si>
  <si>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</si>
  <si>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</si>
  <si>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</si>
  <si>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</si>
  <si>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</si>
  <si>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</si>
  <si>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</si>
  <si>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</si>
  <si>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</si>
  <si>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</si>
  <si>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</si>
  <si>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</si>
  <si>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</si>
  <si>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</si>
  <si>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</si>
  <si>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</si>
  <si>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</si>
  <si>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</si>
  <si>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</si>
  <si>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</si>
  <si>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</si>
  <si>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</si>
  <si>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</si>
  <si>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</si>
  <si>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</si>
  <si>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</si>
  <si>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</si>
  <si>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</si>
  <si>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</si>
  <si>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</si>
  <si>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</si>
  <si>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</si>
  <si>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</si>
  <si>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</si>
  <si>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</si>
  <si>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</si>
  <si>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</si>
  <si>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</si>
  <si>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</si>
  <si>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</si>
  <si>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</si>
  <si>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</si>
  <si>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</si>
  <si>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</si>
  <si>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</si>
  <si>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</si>
  <si>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</si>
  <si>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</si>
  <si>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</si>
  <si>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</si>
  <si>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</si>
  <si>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</si>
  <si>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</si>
  <si>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</si>
  <si>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</si>
  <si>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</si>
  <si>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</si>
  <si>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</si>
  <si>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</si>
  <si>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</si>
  <si>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</si>
  <si>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</si>
  <si>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</si>
  <si>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</si>
  <si>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</si>
  <si>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</si>
  <si>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</si>
  <si>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</si>
  <si>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</si>
  <si>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</si>
  <si>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</si>
  <si>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</si>
  <si>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</si>
  <si>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</si>
  <si>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</si>
  <si>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</si>
  <si>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</si>
  <si>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</si>
  <si>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</si>
  <si>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</si>
  <si>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</si>
  <si>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</si>
  <si>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</si>
  <si>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</si>
  <si>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</si>
  <si>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</si>
  <si>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</si>
  <si>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</si>
  <si>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</si>
  <si>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</si>
  <si>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</si>
  <si>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</si>
  <si>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</si>
  <si>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</si>
  <si>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</si>
  <si>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</si>
  <si>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</si>
  <si>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</si>
  <si>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</si>
  <si>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</si>
  <si>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</si>
  <si>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</si>
  <si>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</si>
  <si>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</si>
  <si>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</si>
  <si>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</si>
  <si>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</si>
  <si>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</si>
  <si>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</si>
  <si>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</si>
  <si>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</si>
  <si>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</si>
  <si>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</si>
  <si>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</si>
  <si>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</si>
  <si>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</si>
  <si>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</si>
  <si>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</si>
  <si>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</si>
  <si>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</si>
  <si>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</si>
  <si>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</si>
  <si>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</si>
  <si>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</si>
  <si>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</si>
  <si>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</si>
  <si>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</si>
  <si>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</si>
  <si>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</si>
  <si>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</si>
  <si>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</si>
  <si>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</si>
  <si>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</si>
  <si>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</si>
  <si>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</si>
  <si>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</si>
  <si>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</si>
  <si>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</si>
  <si>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</si>
  <si>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</si>
  <si>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</si>
  <si>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</si>
  <si>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</si>
  <si>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</si>
  <si>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</si>
  <si>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</si>
  <si>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</si>
  <si>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</si>
  <si>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</si>
  <si>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</si>
  <si>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</si>
  <si>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</si>
  <si>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</si>
  <si>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</si>
  <si>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</si>
  <si>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</si>
  <si>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</si>
  <si>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</si>
  <si>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</si>
  <si>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</si>
  <si>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</si>
  <si>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</si>
  <si>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</si>
  <si>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</si>
  <si>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</si>
  <si>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</si>
  <si>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</si>
  <si>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</si>
  <si>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</si>
  <si>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</si>
  <si>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</si>
  <si>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</si>
  <si>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</si>
  <si>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</si>
  <si>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</si>
  <si>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</si>
  <si>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</si>
  <si>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</si>
  <si>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</si>
  <si>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</si>
  <si>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</si>
  <si>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</si>
  <si>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</si>
  <si>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</si>
  <si>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</si>
  <si>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</si>
  <si>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</si>
  <si>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</si>
  <si>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</si>
  <si>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</si>
  <si>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</si>
  <si>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</si>
  <si>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</si>
  <si>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</si>
  <si>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</si>
  <si>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</si>
  <si>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</si>
  <si>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</si>
  <si>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</si>
  <si>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</si>
  <si>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</si>
  <si>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</si>
  <si>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</si>
  <si>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</si>
  <si>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</si>
  <si>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</si>
  <si>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</si>
  <si>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</si>
  <si>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</si>
  <si>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</si>
  <si>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</si>
  <si>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</si>
  <si>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</si>
  <si>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</si>
  <si>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</si>
  <si>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</si>
  <si>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</si>
  <si>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</si>
  <si>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</si>
  <si>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</si>
  <si>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</si>
  <si>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</si>
  <si>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</si>
  <si>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</si>
  <si>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</si>
  <si>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</si>
  <si>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</si>
  <si>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</si>
  <si>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</si>
  <si>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</si>
  <si>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</si>
  <si>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</si>
  <si>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</si>
  <si>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</si>
  <si>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</si>
  <si>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</si>
  <si>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</si>
  <si>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</si>
  <si>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</si>
  <si>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</si>
  <si>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</si>
  <si>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</si>
  <si>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</si>
  <si>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</si>
  <si>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</si>
  <si>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</si>
  <si>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</si>
  <si>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</si>
  <si>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</si>
  <si>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</si>
  <si>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</si>
  <si>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</si>
  <si>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</si>
  <si>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</si>
  <si>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</si>
  <si>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</si>
  <si>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</si>
  <si>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</si>
  <si>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</si>
  <si>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</si>
  <si>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</si>
  <si>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</si>
  <si>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</si>
  <si>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</si>
  <si>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</si>
  <si>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</si>
  <si>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</si>
  <si>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</si>
  <si>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</si>
  <si>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</si>
  <si>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</si>
  <si>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</si>
  <si>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</si>
  <si>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</si>
  <si>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</si>
  <si>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</si>
  <si>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</si>
  <si>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</si>
  <si>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</si>
  <si>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</si>
  <si>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</si>
  <si>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</si>
  <si>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</si>
  <si>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</si>
  <si>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</si>
  <si>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</si>
  <si>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</si>
  <si>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</si>
  <si>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</si>
  <si>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</si>
  <si>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</si>
  <si>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</si>
  <si>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</si>
  <si>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</si>
  <si>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</si>
  <si>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</si>
  <si>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</si>
  <si>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</si>
  <si>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</si>
  <si>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</si>
  <si>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</si>
  <si>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</si>
  <si>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</si>
  <si>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</si>
  <si>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</si>
  <si>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</si>
  <si>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</si>
  <si>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</si>
  <si>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</si>
  <si>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</si>
  <si>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</si>
  <si>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</si>
  <si>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</si>
  <si>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</si>
  <si>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</si>
  <si>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</si>
  <si>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</si>
  <si>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</si>
  <si>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</si>
  <si>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</si>
  <si>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</si>
  <si>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</si>
  <si>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</si>
  <si>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</si>
  <si>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</si>
  <si>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</si>
  <si>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</si>
  <si>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</si>
  <si>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</si>
  <si>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</si>
  <si>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</si>
  <si>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</si>
  <si>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</si>
  <si>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</si>
  <si>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</si>
  <si>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</si>
  <si>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</si>
  <si>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</si>
  <si>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</si>
  <si>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</si>
  <si>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</si>
  <si>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</si>
  <si>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</si>
  <si>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</si>
  <si>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</si>
  <si>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</si>
  <si>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</si>
  <si>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</si>
  <si>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</si>
  <si>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</si>
  <si>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</si>
  <si>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</si>
  <si>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</si>
  <si>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</si>
  <si>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</si>
  <si>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</si>
  <si>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</si>
  <si>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</si>
  <si>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</si>
  <si>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</si>
  <si>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</si>
  <si>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</si>
  <si>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</si>
  <si>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</si>
  <si>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</si>
  <si>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</si>
  <si>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</si>
  <si>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</si>
  <si>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</si>
  <si>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</si>
  <si>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</si>
  <si>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</si>
  <si>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</si>
  <si>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</si>
  <si>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</si>
  <si>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</si>
  <si>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</si>
  <si>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</si>
  <si>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</si>
  <si>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</si>
  <si>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</si>
  <si>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</si>
  <si>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</si>
  <si>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</si>
  <si>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</si>
  <si>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</si>
  <si>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</si>
  <si>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</si>
  <si>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</si>
  <si>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</si>
  <si>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</si>
  <si>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</si>
  <si>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</si>
  <si>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</si>
  <si>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</si>
  <si>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</si>
  <si>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</si>
  <si>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</si>
  <si>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</si>
  <si>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</si>
  <si>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</si>
  <si>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</si>
  <si>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</si>
  <si>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</si>
  <si>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</si>
  <si>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</si>
  <si>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</si>
  <si>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</si>
  <si>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</si>
  <si>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</si>
  <si>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</si>
  <si>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</si>
  <si>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</si>
  <si>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</si>
  <si>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</si>
  <si>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</si>
  <si>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</si>
  <si>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</si>
  <si>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</si>
  <si>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</si>
  <si>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</si>
  <si>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</si>
  <si>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</si>
  <si>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</si>
  <si>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</si>
  <si>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</si>
  <si>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</si>
  <si>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</si>
  <si>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</si>
  <si>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</si>
  <si>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</si>
  <si>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</si>
  <si>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</si>
  <si>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</si>
  <si>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</si>
  <si>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</si>
  <si>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</si>
  <si>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</si>
  <si>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</si>
  <si>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</si>
  <si>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</si>
  <si>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</si>
  <si>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</si>
  <si>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</si>
  <si>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</si>
  <si>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</si>
  <si>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</si>
  <si>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</si>
  <si>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</si>
  <si>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</si>
  <si>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</si>
  <si>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</si>
  <si>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</si>
  <si>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</si>
  <si>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</si>
  <si>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</si>
  <si>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</si>
  <si>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</si>
  <si>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</si>
  <si>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</si>
  <si>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</si>
  <si>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</si>
  <si>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</si>
  <si>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</si>
  <si>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</si>
  <si>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</si>
  <si>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</si>
  <si>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</si>
  <si>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</si>
  <si>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</si>
  <si>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</si>
  <si>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</si>
  <si>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</si>
  <si>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</si>
  <si>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</si>
  <si>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</si>
  <si>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</si>
  <si>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</si>
  <si>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</si>
  <si>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</si>
  <si>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</si>
  <si>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</si>
  <si>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</si>
  <si>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</si>
  <si>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</si>
  <si>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</si>
  <si>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</si>
  <si>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</si>
  <si>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</si>
  <si>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</si>
  <si>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</si>
  <si>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</si>
  <si>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</si>
  <si>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</si>
  <si>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</si>
  <si>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</si>
  <si>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</si>
  <si>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</si>
  <si>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</si>
  <si>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</si>
  <si>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</si>
  <si>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</si>
  <si>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</si>
  <si>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</si>
  <si>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</si>
  <si>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</si>
  <si>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</si>
  <si>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</si>
  <si>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</si>
  <si>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</si>
  <si>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</si>
  <si>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</si>
  <si>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</si>
  <si>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</si>
  <si>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</si>
  <si>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</si>
  <si>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</si>
  <si>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</si>
  <si>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</si>
  <si>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</si>
  <si>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</si>
  <si>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</si>
  <si>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</si>
  <si>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</si>
  <si>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</si>
  <si>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</si>
  <si>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</si>
  <si>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</si>
  <si>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</si>
  <si>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</si>
  <si>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</si>
  <si>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</si>
  <si>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</si>
  <si>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</si>
  <si>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</si>
  <si>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</si>
  <si>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</si>
  <si>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</si>
  <si>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</si>
  <si>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</si>
  <si>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</si>
  <si>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</si>
  <si>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</si>
  <si>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</si>
  <si>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</si>
  <si>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</si>
  <si>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</si>
  <si>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</si>
  <si>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</si>
  <si>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</si>
  <si>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</si>
  <si>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</si>
  <si>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</si>
  <si>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</si>
  <si>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</si>
  <si>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</si>
  <si>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</si>
  <si>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</si>
  <si>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</si>
  <si>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</si>
  <si>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</si>
  <si>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</si>
  <si>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</si>
  <si>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</si>
  <si>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</si>
  <si>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</si>
  <si>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</si>
  <si>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</si>
  <si>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</si>
  <si>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</si>
  <si>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</si>
  <si>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</si>
  <si>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</si>
  <si>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</si>
  <si>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</si>
  <si>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</si>
  <si>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</si>
  <si>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</si>
  <si>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</si>
  <si>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</si>
  <si>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</si>
  <si>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</si>
  <si>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</si>
  <si>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</si>
  <si>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</si>
  <si>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</si>
  <si>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</si>
  <si>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</si>
  <si>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</si>
  <si>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</si>
  <si>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</si>
  <si>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</si>
  <si>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</si>
  <si>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</si>
  <si>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</si>
  <si>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</si>
  <si>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</si>
  <si>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</si>
  <si>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</si>
  <si>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</si>
  <si>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</si>
  <si>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</si>
  <si>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</si>
  <si>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</si>
  <si>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</si>
  <si>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</si>
  <si>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</si>
  <si>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</si>
  <si>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</si>
  <si>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</si>
  <si>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</si>
  <si>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</si>
  <si>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</si>
  <si>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</si>
  <si>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</si>
  <si>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</si>
  <si>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</si>
  <si>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</si>
  <si>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</si>
  <si>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</si>
  <si>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</si>
  <si>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</si>
  <si>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</si>
  <si>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</si>
  <si>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</si>
  <si>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</si>
  <si>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</si>
  <si>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</si>
  <si>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</si>
  <si>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</si>
  <si>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</si>
  <si>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</si>
  <si>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</si>
  <si>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</si>
  <si>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</si>
  <si>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</si>
  <si>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</si>
  <si>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</si>
  <si>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</si>
  <si>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</si>
  <si>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</si>
  <si>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</si>
  <si>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</si>
  <si>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</si>
  <si>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</si>
  <si>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</si>
  <si>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</si>
  <si>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</si>
  <si>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</si>
  <si>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</si>
  <si>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</si>
  <si>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</si>
  <si>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</si>
  <si>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</si>
  <si>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</si>
  <si>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</si>
  <si>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</si>
  <si>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</si>
  <si>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</si>
  <si>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</si>
  <si>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</si>
  <si>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</si>
  <si>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</si>
  <si>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</si>
  <si>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</si>
  <si>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</si>
  <si>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</si>
  <si>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</si>
  <si>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</si>
  <si>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</si>
  <si>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</si>
  <si>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</si>
  <si>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</si>
  <si>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</si>
  <si>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</si>
  <si>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</si>
  <si>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</si>
  <si>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</si>
  <si>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</si>
  <si>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</si>
  <si>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</si>
  <si>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</si>
  <si>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</si>
  <si>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</si>
  <si>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</si>
  <si>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</si>
  <si>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</si>
  <si>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</si>
  <si>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</si>
  <si>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</si>
  <si>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</si>
  <si>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</si>
  <si>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</si>
  <si>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</si>
  <si>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</si>
  <si>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</si>
  <si>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</si>
  <si>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</si>
  <si>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</si>
  <si>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</si>
  <si>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</si>
  <si>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</si>
  <si>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</si>
  <si>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</si>
  <si>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</si>
  <si>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</si>
  <si>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</si>
  <si>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</si>
  <si>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</si>
  <si>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</si>
  <si>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</si>
  <si>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</si>
  <si>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</si>
  <si>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</si>
  <si>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</si>
  <si>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</si>
  <si>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</si>
  <si>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</si>
  <si>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</si>
  <si>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</si>
  <si>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</si>
  <si>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</si>
  <si>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</si>
  <si>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</si>
  <si>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</si>
  <si>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</si>
  <si>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</si>
  <si>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</si>
  <si>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</si>
  <si>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</si>
  <si>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</si>
  <si>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</si>
  <si>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</si>
  <si>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</si>
  <si>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</si>
  <si>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</si>
  <si>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</si>
  <si>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</si>
  <si>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</si>
  <si>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</si>
  <si>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</si>
  <si>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</si>
  <si>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</si>
  <si>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</si>
  <si>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</si>
  <si>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</si>
  <si>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</si>
  <si>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</si>
  <si>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</si>
  <si>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</si>
  <si>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</si>
  <si>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</si>
  <si>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</si>
  <si>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</si>
  <si>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</si>
  <si>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</si>
  <si>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</si>
  <si>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</si>
  <si>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</si>
  <si>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</si>
  <si>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</si>
  <si>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</si>
  <si>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</si>
  <si>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</si>
  <si>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</si>
  <si>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</si>
  <si>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</si>
  <si>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</si>
  <si>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</si>
  <si>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</si>
  <si>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</si>
  <si>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</si>
  <si>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</si>
  <si>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</si>
  <si>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</si>
  <si>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</si>
  <si>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</si>
  <si>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</si>
  <si>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</si>
  <si>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</si>
  <si>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</si>
  <si>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</si>
  <si>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</si>
  <si>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</si>
  <si>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</si>
  <si>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</si>
  <si>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</si>
  <si>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</si>
  <si>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</si>
  <si>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</si>
  <si>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</si>
  <si>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</si>
  <si>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</si>
  <si>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</si>
  <si>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</si>
  <si>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</si>
  <si>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</si>
  <si>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</si>
  <si>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</si>
  <si>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</si>
  <si>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</si>
  <si>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</si>
  <si>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</si>
  <si>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</si>
  <si>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</si>
  <si>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</si>
  <si>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</si>
  <si>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</si>
  <si>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</si>
  <si>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</si>
  <si>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</si>
  <si>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</si>
  <si>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</si>
  <si>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</si>
  <si>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</si>
  <si>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</si>
  <si>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</si>
  <si>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</si>
  <si>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</si>
  <si>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</si>
  <si>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</si>
  <si>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</si>
  <si>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</si>
  <si>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</si>
  <si>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</si>
  <si>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</si>
  <si>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</si>
  <si>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</si>
  <si>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</si>
  <si>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</si>
  <si>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</si>
  <si>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</si>
  <si>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</si>
  <si>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</si>
  <si>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</si>
  <si>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</si>
  <si>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</si>
  <si>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</si>
  <si>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</si>
  <si>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</si>
  <si>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</si>
  <si>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</si>
  <si>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</si>
  <si>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</si>
  <si>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</si>
  <si>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</si>
  <si>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</si>
  <si>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</si>
  <si>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</si>
  <si>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</si>
  <si>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</si>
  <si>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</si>
  <si>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</si>
  <si>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</si>
  <si>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</si>
  <si>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</si>
  <si>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</si>
  <si>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</si>
  <si>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</si>
  <si>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</si>
  <si>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</si>
  <si>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</si>
  <si>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</si>
  <si>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</si>
  <si>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</si>
  <si>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</si>
  <si>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</si>
  <si>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</si>
  <si>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</si>
  <si>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</si>
  <si>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</si>
  <si>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</si>
  <si>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</si>
  <si>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</si>
  <si>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</si>
  <si>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</si>
  <si>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</si>
  <si>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</si>
  <si>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</si>
  <si>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</si>
  <si>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</si>
  <si>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</si>
  <si>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</si>
  <si>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</si>
  <si>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</si>
  <si>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</si>
  <si>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</si>
  <si>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</si>
  <si>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</si>
  <si>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</si>
  <si>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</si>
  <si>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</si>
  <si>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</si>
  <si>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</si>
  <si>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</si>
  <si>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</si>
  <si>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</si>
  <si>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</si>
  <si>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</si>
  <si>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</si>
  <si>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</si>
  <si>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</si>
  <si>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</si>
  <si>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</si>
  <si>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</si>
  <si>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</si>
  <si>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</si>
  <si>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</si>
  <si>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</si>
  <si>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</si>
  <si>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</si>
  <si>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</si>
  <si>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</si>
  <si>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</si>
  <si>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</si>
  <si>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</si>
  <si>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</si>
  <si>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</si>
  <si>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</si>
  <si>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</si>
  <si>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</si>
  <si>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</si>
  <si>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</si>
  <si>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</si>
  <si>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</si>
  <si>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</si>
  <si>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</si>
  <si>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</si>
  <si>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</si>
  <si>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</si>
  <si>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</si>
  <si>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</si>
  <si>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</si>
  <si>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</si>
  <si>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</si>
  <si>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</si>
  <si>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</si>
  <si>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</si>
  <si>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</si>
  <si>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</si>
  <si>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</si>
  <si>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</si>
  <si>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</si>
  <si>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</si>
  <si>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</si>
  <si>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</si>
  <si>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</si>
  <si>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</si>
  <si>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</si>
  <si>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</si>
  <si>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</si>
  <si>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</si>
  <si>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</si>
  <si>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</si>
  <si>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</si>
  <si>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</si>
  <si>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</si>
  <si>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</si>
  <si>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</si>
  <si>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</si>
  <si>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</si>
  <si>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</si>
  <si>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</si>
  <si>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</si>
  <si>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</si>
  <si>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</si>
  <si>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</si>
  <si>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</si>
  <si>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</si>
  <si>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</si>
  <si>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</si>
  <si>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</si>
  <si>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</si>
  <si>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</si>
  <si>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</si>
  <si>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</si>
  <si>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</si>
  <si>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</si>
  <si>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</si>
  <si>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</si>
  <si>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</si>
  <si>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</si>
  <si>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</si>
  <si>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</si>
  <si>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</si>
  <si>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</si>
  <si>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</si>
  <si>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</si>
  <si>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</si>
  <si>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</si>
  <si>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</si>
  <si>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</si>
  <si>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</si>
  <si>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</si>
  <si>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</si>
  <si>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</si>
  <si>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</si>
  <si>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</si>
  <si>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</si>
  <si>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</si>
  <si>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</si>
  <si>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</si>
  <si>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</si>
  <si>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</si>
  <si>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</si>
  <si>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</si>
  <si>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</si>
  <si>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</si>
  <si>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</si>
  <si>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</si>
  <si>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</si>
  <si>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</si>
  <si>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</si>
  <si>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</si>
  <si>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</si>
  <si>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</si>
  <si>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</si>
  <si>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</si>
  <si>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</si>
  <si>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</si>
  <si>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</si>
  <si>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</si>
  <si>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</si>
  <si>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</si>
  <si>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</si>
  <si>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</si>
  <si>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</si>
  <si>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</si>
  <si>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</si>
  <si>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</si>
  <si>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</si>
  <si>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</si>
  <si>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</si>
  <si>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</si>
  <si>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</si>
  <si>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</si>
  <si>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</si>
  <si>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</si>
  <si>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</si>
  <si>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</si>
  <si>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</si>
  <si>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</si>
  <si>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</si>
  <si>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</si>
  <si>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</si>
  <si>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</si>
  <si>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</si>
  <si>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</si>
  <si>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</si>
  <si>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</si>
  <si>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</si>
  <si>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</si>
  <si>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</si>
  <si>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</si>
  <si>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</si>
  <si>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</si>
  <si>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</si>
  <si>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</si>
  <si>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</si>
  <si>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</si>
  <si>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</si>
  <si>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</si>
  <si>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</si>
  <si>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</si>
  <si>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</si>
  <si>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</si>
  <si>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</si>
  <si>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</si>
  <si>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</si>
  <si>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</si>
  <si>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</si>
  <si>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</si>
  <si>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</si>
  <si>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</si>
  <si>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</si>
  <si>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</si>
  <si>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</si>
  <si>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</si>
  <si>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</si>
  <si>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</si>
  <si>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</si>
  <si>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</si>
  <si>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</si>
  <si>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</si>
  <si>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</si>
  <si>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</si>
  <si>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</si>
  <si>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</si>
  <si>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</si>
  <si>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</si>
  <si>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</si>
  <si>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</si>
  <si>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</si>
  <si>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</si>
  <si>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</si>
  <si>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</si>
  <si>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</si>
  <si>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</si>
  <si>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</si>
  <si>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</si>
  <si>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</si>
  <si>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</si>
  <si>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</si>
  <si>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</si>
  <si>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</si>
  <si>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</si>
  <si>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</si>
  <si>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</si>
  <si>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</si>
  <si>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</si>
  <si>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</si>
  <si>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</si>
  <si>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</si>
  <si>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</si>
  <si>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</si>
  <si>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</si>
  <si>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</si>
  <si>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</si>
  <si>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</si>
  <si>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</si>
  <si>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</si>
  <si>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</si>
  <si>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</si>
  <si>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</si>
  <si>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</si>
  <si>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</si>
  <si>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</si>
  <si>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</si>
  <si>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</si>
  <si>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</si>
  <si>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</si>
  <si>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</si>
  <si>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</si>
  <si>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</si>
  <si>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</si>
  <si>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</si>
  <si>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</si>
  <si>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</si>
  <si>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</si>
  <si>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</si>
  <si>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</si>
  <si>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</si>
  <si>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</si>
  <si>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</si>
  <si>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</si>
  <si>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</si>
  <si>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</si>
  <si>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</si>
  <si>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</si>
  <si>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</si>
  <si>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</si>
  <si>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</si>
  <si>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</si>
  <si>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</si>
  <si>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</si>
  <si>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</si>
  <si>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</si>
  <si>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</si>
  <si>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</si>
  <si>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</si>
  <si>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</si>
  <si>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</si>
  <si>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</si>
  <si>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</si>
  <si>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</si>
  <si>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</si>
  <si>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</si>
  <si>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</si>
  <si>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</si>
  <si>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</si>
  <si>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</si>
  <si>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</si>
  <si>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</si>
  <si>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</si>
  <si>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</si>
  <si>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</si>
  <si>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</si>
  <si>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</si>
  <si>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</si>
  <si>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</si>
  <si>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</si>
  <si>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</si>
  <si>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</si>
  <si>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</si>
  <si>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</si>
  <si>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</si>
  <si>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</si>
  <si>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</si>
  <si>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</si>
  <si>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</si>
  <si>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</si>
  <si>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</si>
  <si>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</si>
  <si>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</si>
  <si>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</si>
  <si>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</si>
  <si>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</si>
  <si>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</si>
  <si>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</si>
  <si>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</si>
  <si>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</si>
  <si>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</si>
  <si>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</si>
  <si>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</si>
  <si>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</si>
  <si>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</si>
  <si>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</si>
  <si>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</si>
  <si>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</si>
  <si>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</si>
  <si>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</si>
  <si>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</si>
  <si>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</si>
  <si>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</si>
  <si>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</si>
  <si>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</si>
  <si>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</si>
  <si>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</si>
  <si>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</si>
  <si>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</si>
  <si>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</si>
  <si>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</si>
  <si>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</si>
  <si>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</si>
  <si>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</si>
  <si>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</si>
  <si>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</si>
  <si>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</si>
  <si>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</si>
  <si>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</si>
  <si>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</si>
  <si>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</si>
  <si>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</si>
  <si>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</si>
  <si>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</si>
  <si>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</si>
  <si>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</si>
  <si>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</si>
  <si>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</si>
  <si>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</si>
  <si>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</si>
  <si>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</si>
  <si>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</si>
  <si>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</si>
  <si>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</si>
  <si>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</si>
  <si>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</si>
  <si>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</si>
  <si>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</si>
  <si>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</si>
  <si>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</si>
  <si>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</si>
  <si>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</si>
  <si>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</si>
  <si>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</si>
  <si>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</si>
  <si>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</si>
  <si>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</si>
  <si>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</si>
  <si>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</si>
  <si>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</si>
  <si>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</si>
  <si>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</si>
  <si>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</si>
  <si>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</si>
  <si>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</si>
  <si>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</si>
  <si>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</si>
  <si>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</si>
  <si>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</si>
  <si>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</si>
  <si>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</si>
  <si>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</si>
  <si>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</si>
  <si>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</si>
  <si>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</si>
  <si>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</si>
  <si>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</si>
  <si>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</si>
  <si>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</si>
  <si>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</si>
  <si>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</si>
  <si>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</si>
  <si>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</si>
  <si>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</si>
  <si>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</si>
  <si>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</si>
  <si>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</si>
  <si>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</si>
  <si>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</si>
  <si>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</si>
  <si>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</si>
  <si>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</si>
  <si>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</si>
  <si>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</si>
  <si>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</si>
  <si>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</si>
  <si>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</si>
  <si>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</si>
  <si>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</si>
  <si>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</si>
  <si>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</si>
  <si>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</si>
  <si>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</si>
  <si>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</si>
  <si>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</si>
  <si>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</si>
  <si>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</si>
  <si>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</si>
  <si>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</si>
  <si>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</si>
  <si>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</si>
  <si>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</si>
  <si>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</si>
  <si>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</si>
  <si>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</si>
  <si>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</si>
  <si>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</si>
  <si>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</si>
  <si>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</si>
  <si>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</si>
  <si>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</si>
  <si>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</si>
  <si>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</si>
  <si>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</si>
  <si>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</si>
  <si>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</si>
  <si>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</si>
  <si>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</si>
  <si>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</si>
  <si>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</si>
  <si>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</si>
  <si>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</si>
  <si>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</si>
  <si>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</si>
  <si>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</si>
  <si>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</si>
  <si>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</si>
  <si>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</si>
  <si>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</si>
  <si>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</si>
  <si>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</si>
  <si>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</si>
  <si>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</si>
  <si>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</si>
  <si>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</si>
  <si>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</si>
  <si>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</si>
  <si>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</si>
  <si>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</si>
  <si>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</si>
  <si>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</si>
  <si>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</si>
  <si>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</si>
  <si>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</si>
  <si>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</si>
  <si>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</si>
  <si>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</si>
  <si>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</si>
  <si>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</si>
  <si>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</si>
  <si>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</si>
  <si>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</si>
  <si>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</si>
  <si>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</si>
  <si>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</si>
  <si>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</si>
  <si>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</si>
  <si>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</si>
  <si>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</si>
  <si>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</si>
  <si>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</si>
  <si>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</si>
  <si>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</si>
  <si>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</si>
  <si>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</si>
  <si>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</si>
  <si>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</si>
  <si>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</si>
  <si>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</si>
  <si>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</si>
  <si>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</si>
  <si>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</si>
  <si>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</si>
  <si>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</si>
  <si>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</si>
  <si>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</si>
  <si>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</si>
  <si>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</si>
  <si>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</si>
  <si>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</si>
  <si>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</si>
  <si>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</si>
  <si>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</si>
  <si>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</si>
  <si>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</si>
  <si>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</si>
  <si>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</si>
  <si>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</si>
  <si>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</si>
  <si>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</si>
  <si>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</si>
  <si>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</si>
  <si>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</si>
  <si>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</si>
  <si>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</si>
  <si>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</si>
  <si>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</si>
  <si>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</si>
  <si>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</si>
  <si>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</si>
  <si>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</si>
  <si>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</si>
  <si>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</si>
  <si>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</si>
  <si>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</si>
  <si>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</si>
  <si>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</si>
  <si>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</si>
  <si>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</si>
  <si>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</si>
  <si>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</si>
  <si>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</si>
  <si>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</si>
  <si>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</si>
  <si>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</si>
  <si>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</si>
  <si>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</si>
  <si>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</si>
  <si>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</si>
  <si>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</si>
  <si>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</si>
  <si>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</si>
  <si>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</si>
  <si>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</si>
  <si>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</si>
  <si>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</si>
  <si>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</si>
  <si>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</si>
  <si>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</si>
  <si>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</si>
  <si>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</si>
  <si>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</si>
  <si>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</si>
  <si>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</si>
  <si>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</si>
  <si>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</si>
  <si>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</si>
  <si>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</si>
  <si>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</si>
  <si>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</si>
  <si>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</si>
  <si>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</si>
  <si>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</si>
  <si>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</si>
  <si>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</si>
  <si>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</si>
  <si>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</si>
  <si>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</si>
  <si>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</si>
  <si>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</si>
  <si>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</si>
  <si>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</si>
  <si>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</si>
  <si>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</si>
  <si>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</si>
  <si>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</si>
  <si>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</si>
  <si>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</si>
  <si>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</si>
  <si>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</si>
  <si>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</si>
  <si>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</si>
  <si>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</si>
  <si>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</si>
  <si>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</si>
  <si>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</si>
  <si>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</si>
  <si>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</si>
  <si>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</si>
  <si>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</si>
  <si>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</si>
  <si>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</si>
  <si>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</si>
  <si>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</si>
  <si>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</si>
  <si>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</si>
  <si>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</si>
  <si>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</si>
  <si>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</si>
  <si>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</si>
  <si>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</si>
  <si>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</si>
  <si>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</si>
  <si>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</si>
  <si>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</si>
  <si>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</si>
  <si>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</si>
  <si>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</si>
  <si>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</si>
  <si>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</si>
  <si>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</si>
  <si>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</si>
  <si>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</si>
  <si>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</si>
  <si>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</si>
  <si>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</si>
  <si>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</si>
  <si>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</si>
  <si>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</si>
  <si>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</si>
  <si>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</si>
  <si>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</si>
  <si>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</si>
  <si>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</si>
  <si>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</si>
  <si>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</si>
  <si>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</si>
  <si>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</si>
  <si>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</si>
  <si>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</si>
  <si>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</si>
  <si>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</si>
  <si>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</si>
  <si>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</si>
  <si>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</si>
  <si>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</si>
  <si>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</si>
  <si>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</si>
  <si>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</si>
  <si>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</si>
  <si>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</si>
  <si>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</si>
  <si>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</si>
  <si>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</si>
  <si>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</si>
  <si>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</si>
  <si>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</si>
  <si>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</si>
  <si>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</si>
  <si>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</si>
  <si>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</si>
  <si>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</si>
  <si>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</si>
  <si>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</si>
  <si>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</si>
  <si>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</si>
  <si>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</si>
  <si>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</si>
  <si>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</si>
  <si>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</si>
  <si>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</si>
  <si>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</si>
  <si>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</si>
  <si>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</si>
  <si>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</si>
  <si>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</si>
  <si>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</si>
  <si>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</si>
  <si>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</si>
  <si>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</si>
  <si>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</si>
  <si>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</si>
  <si>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</si>
  <si>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</si>
  <si>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</si>
  <si>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</si>
  <si>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</si>
  <si>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</si>
  <si>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</si>
  <si>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</si>
  <si>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</si>
  <si>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</si>
  <si>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</si>
  <si>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</si>
  <si>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</si>
  <si>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</si>
  <si>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</si>
  <si>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</si>
  <si>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</si>
  <si>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</si>
  <si>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</si>
  <si>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</si>
  <si>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</si>
  <si>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</si>
  <si>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</si>
  <si>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</si>
  <si>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</si>
  <si>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</si>
  <si>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</si>
  <si>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</si>
  <si>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</si>
  <si>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</si>
  <si>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</si>
  <si>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</si>
  <si>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</si>
  <si>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</si>
  <si>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</si>
  <si>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</si>
  <si>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</si>
  <si>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</si>
  <si>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</si>
  <si>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</si>
  <si>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</si>
  <si>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</si>
  <si>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</si>
  <si>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</si>
  <si>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</si>
  <si>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</si>
  <si>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</si>
  <si>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</si>
  <si>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</si>
  <si>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</si>
  <si>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</si>
  <si>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</si>
  <si>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</si>
  <si>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</si>
  <si>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</si>
  <si>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</si>
  <si>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</si>
  <si>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</si>
  <si>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</si>
  <si>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</si>
  <si>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</si>
  <si>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</si>
  <si>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</si>
  <si>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</si>
  <si>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</si>
  <si>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</si>
  <si>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</si>
  <si>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</si>
  <si>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</si>
  <si>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</si>
  <si>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</si>
  <si>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</si>
  <si>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</si>
  <si>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</si>
  <si>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</si>
  <si>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</si>
  <si>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</si>
  <si>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</si>
  <si>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</si>
  <si>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</si>
  <si>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</si>
  <si>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</si>
  <si>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</si>
  <si>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</si>
  <si>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</si>
  <si>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</si>
  <si>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</si>
  <si>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</si>
  <si>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</si>
  <si>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</si>
  <si>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</si>
  <si>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</si>
  <si>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</si>
  <si>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</si>
  <si>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</si>
  <si>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</si>
  <si>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</si>
  <si>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</si>
  <si>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</si>
  <si>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</si>
  <si>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</si>
  <si>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</si>
  <si>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</si>
  <si>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</si>
  <si>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</si>
  <si>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</si>
  <si>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</si>
  <si>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</si>
  <si>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</si>
  <si>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</si>
  <si>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</si>
  <si>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</si>
  <si>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</si>
  <si>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</si>
  <si>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</si>
  <si>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</si>
  <si>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</si>
  <si>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</si>
  <si>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</si>
  <si>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</si>
  <si>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</si>
  <si>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</si>
  <si>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</si>
  <si>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</si>
  <si>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</si>
  <si>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</si>
  <si>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</si>
  <si>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</si>
  <si>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</si>
  <si>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</si>
  <si>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</si>
  <si>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</si>
  <si>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</si>
  <si>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</si>
  <si>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</si>
  <si>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</si>
  <si>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</si>
  <si>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</si>
  <si>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</si>
  <si>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</si>
  <si>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</si>
  <si>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</si>
  <si>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</si>
  <si>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</si>
  <si>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</si>
  <si>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</si>
  <si>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</si>
  <si>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</si>
  <si>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</si>
  <si>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</si>
  <si>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</si>
  <si>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</si>
  <si>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</si>
  <si>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</si>
  <si>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</si>
  <si>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</si>
  <si>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</si>
  <si>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</si>
  <si>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</si>
  <si>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</si>
  <si>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</si>
  <si>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</si>
  <si>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</si>
  <si>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</si>
  <si>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</si>
  <si>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</si>
  <si>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</si>
  <si>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</si>
  <si>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</si>
  <si>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</si>
  <si>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</si>
  <si>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</si>
  <si>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</si>
  <si>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</si>
  <si>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</si>
  <si>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</si>
  <si>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</si>
  <si>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</si>
  <si>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</si>
  <si>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</si>
  <si>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</si>
  <si>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</si>
  <si>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</si>
  <si>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</si>
  <si>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</si>
  <si>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</si>
  <si>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</si>
  <si>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</si>
  <si>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</si>
  <si>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</si>
  <si>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</si>
  <si>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</si>
  <si>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</si>
  <si>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</si>
  <si>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</si>
  <si>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</si>
  <si>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</si>
  <si>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</si>
  <si>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</si>
  <si>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</si>
  <si>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</si>
  <si>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</si>
  <si>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</si>
  <si>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</si>
  <si>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</si>
  <si>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</si>
  <si>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</si>
  <si>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</si>
  <si>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</si>
  <si>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</si>
  <si>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</si>
  <si>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</si>
  <si>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</si>
  <si>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</si>
  <si>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</si>
  <si>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</si>
  <si>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</si>
  <si>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</si>
  <si>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</si>
  <si>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</si>
  <si>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</si>
  <si>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</si>
  <si>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</si>
  <si>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</si>
  <si>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</si>
  <si>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</si>
  <si>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</si>
  <si>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</si>
  <si>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</si>
  <si>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</si>
  <si>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</si>
  <si>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</si>
  <si>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</si>
  <si>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</si>
  <si>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</si>
  <si>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</si>
  <si>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</si>
  <si>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</si>
  <si>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</si>
  <si>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</si>
  <si>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</si>
  <si>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</si>
  <si>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</si>
  <si>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</si>
  <si>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</si>
  <si>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</si>
  <si>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</si>
  <si>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</si>
  <si>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</si>
  <si>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</si>
  <si>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</si>
  <si>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</si>
  <si>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</si>
  <si>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</si>
  <si>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</si>
  <si>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</si>
  <si>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</si>
  <si>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</si>
  <si>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</si>
  <si>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</si>
  <si>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</si>
  <si>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</si>
  <si>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</si>
  <si>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</si>
  <si>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</si>
  <si>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</si>
  <si>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</si>
  <si>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</si>
  <si>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</si>
  <si>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</si>
  <si>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</si>
  <si>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</si>
  <si>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</si>
  <si>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</si>
  <si>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</si>
  <si>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</si>
  <si>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</si>
  <si>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</si>
  <si>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</si>
  <si>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</si>
  <si>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</si>
  <si>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</si>
  <si>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</si>
  <si>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</si>
  <si>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</si>
  <si>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</si>
  <si>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</si>
  <si>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</si>
  <si>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</si>
  <si>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</si>
  <si>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</si>
  <si>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</si>
  <si>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</si>
  <si>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</si>
  <si>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</si>
  <si>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</si>
  <si>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</si>
  <si>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</si>
  <si>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</si>
  <si>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</si>
  <si>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</si>
  <si>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</si>
  <si>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</si>
  <si>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</si>
  <si>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</si>
  <si>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</si>
  <si>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</si>
  <si>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</si>
  <si>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</si>
  <si>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</si>
  <si>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</si>
  <si>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</si>
  <si>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</si>
  <si>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</si>
  <si>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</si>
  <si>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</si>
  <si>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</si>
  <si>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</si>
  <si>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</si>
  <si>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</si>
  <si>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</si>
  <si>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</si>
  <si>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</si>
  <si>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</si>
  <si>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</si>
  <si>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</si>
  <si>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</si>
  <si>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</si>
  <si>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</si>
  <si>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</si>
  <si>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</si>
  <si>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</si>
  <si>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</si>
  <si>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</si>
  <si>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</si>
  <si>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</si>
  <si>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</si>
  <si>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</si>
  <si>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</si>
  <si>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</si>
  <si>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</si>
  <si>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</si>
  <si>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</si>
  <si>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</si>
  <si>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</si>
  <si>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</si>
  <si>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</si>
  <si>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</si>
  <si>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</si>
  <si>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</si>
  <si>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</si>
  <si>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</si>
  <si>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</si>
  <si>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</si>
  <si>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</si>
  <si>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</si>
  <si>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</si>
  <si>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</si>
  <si>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</si>
  <si>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</si>
  <si>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</si>
  <si>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</si>
  <si>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</si>
  <si>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</si>
  <si>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</si>
  <si>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</si>
  <si>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</si>
  <si>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</si>
  <si>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</si>
  <si>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</si>
  <si>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</si>
  <si>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</si>
  <si>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</si>
  <si>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</si>
  <si>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</si>
  <si>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</si>
  <si>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</si>
  <si>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</si>
  <si>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</si>
  <si>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</si>
  <si>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</si>
  <si>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</si>
  <si>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</si>
  <si>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</si>
  <si>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</si>
  <si>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</si>
  <si>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</si>
  <si>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</si>
  <si>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</si>
  <si>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</si>
  <si>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</si>
  <si>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</si>
  <si>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</si>
  <si>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</si>
  <si>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</si>
  <si>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</si>
  <si>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</si>
  <si>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</si>
  <si>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</si>
  <si>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</si>
  <si>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</si>
  <si>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</si>
  <si>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</si>
  <si>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</si>
  <si>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</si>
  <si>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</si>
  <si>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</si>
  <si>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</si>
  <si>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</si>
  <si>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</si>
  <si>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</si>
  <si>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</si>
  <si>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</si>
  <si>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</si>
  <si>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</si>
  <si>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</si>
  <si>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</si>
  <si>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</si>
  <si>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</si>
  <si>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</si>
  <si>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</si>
  <si>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</si>
  <si>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</si>
  <si>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</si>
  <si>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</si>
  <si>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</si>
  <si>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</si>
  <si>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</si>
  <si>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</si>
  <si>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</si>
  <si>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</si>
  <si>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</si>
  <si>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</si>
  <si>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</si>
  <si>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</si>
  <si>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</si>
  <si>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</si>
  <si>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</si>
  <si>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</si>
  <si>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</si>
  <si>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</si>
  <si>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</si>
  <si>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</si>
  <si>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</si>
  <si>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</si>
  <si>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</si>
  <si>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</si>
  <si>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</si>
  <si>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</si>
  <si>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</si>
  <si>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</si>
  <si>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</si>
  <si>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</si>
  <si>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</si>
  <si>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</si>
  <si>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</si>
  <si>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</si>
  <si>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</si>
  <si>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</si>
  <si>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</si>
  <si>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</si>
  <si>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</si>
  <si>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</si>
  <si>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</si>
  <si>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</si>
  <si>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</si>
  <si>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</si>
  <si>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</si>
  <si>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</si>
  <si>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</si>
  <si>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</si>
  <si>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</si>
  <si>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</si>
  <si>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</si>
  <si>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</si>
  <si>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</si>
  <si>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</si>
  <si>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</si>
  <si>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</si>
  <si>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</si>
  <si>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</si>
  <si>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</si>
  <si>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</si>
  <si>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</si>
  <si>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</si>
  <si>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</si>
  <si>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</si>
  <si>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</si>
  <si>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</si>
  <si>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</si>
  <si>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</si>
  <si>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</si>
  <si>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</si>
  <si>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</si>
  <si>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</si>
  <si>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</si>
  <si>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</si>
  <si>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</si>
  <si>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</si>
  <si>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</si>
  <si>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</si>
  <si>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</si>
  <si>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</si>
  <si>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</si>
  <si>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</si>
  <si>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</si>
  <si>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</si>
  <si>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</si>
  <si>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</si>
  <si>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</si>
  <si>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</si>
  <si>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</si>
  <si>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</si>
  <si>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</si>
  <si>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</si>
  <si>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</si>
  <si>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</si>
  <si>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</si>
  <si>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</si>
  <si>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</si>
  <si>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</si>
  <si>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</si>
  <si>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</si>
  <si>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</si>
  <si>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</si>
  <si>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</si>
  <si>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</si>
  <si>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</si>
  <si>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</si>
  <si>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</si>
  <si>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</si>
  <si>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</si>
  <si>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</si>
  <si>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</si>
  <si>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</si>
  <si>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</si>
  <si>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</si>
  <si>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</si>
  <si>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</si>
  <si>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</si>
  <si>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</si>
  <si>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</si>
  <si>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</si>
  <si>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</si>
  <si>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</si>
  <si>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</si>
  <si>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</si>
  <si>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</si>
  <si>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</si>
  <si>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</si>
  <si>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</si>
  <si>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</si>
  <si>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</si>
  <si>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</si>
  <si>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</si>
  <si>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</si>
  <si>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</si>
  <si>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</si>
  <si>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</si>
  <si>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</si>
  <si>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</si>
  <si>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</si>
  <si>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</si>
  <si>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</si>
  <si>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</si>
  <si>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</si>
  <si>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</si>
  <si>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</si>
  <si>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</si>
  <si>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</si>
  <si>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</si>
  <si>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</si>
  <si>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</si>
  <si>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</si>
  <si>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</si>
  <si>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</si>
  <si>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</si>
  <si>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</si>
  <si>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</si>
  <si>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</si>
  <si>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</si>
  <si>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</si>
  <si>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</si>
  <si>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</si>
  <si>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</si>
  <si>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</si>
  <si>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</si>
  <si>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</si>
  <si>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</si>
  <si>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</si>
  <si>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</si>
  <si>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</si>
  <si>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</si>
  <si>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</si>
  <si>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</si>
  <si>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</si>
  <si>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</si>
  <si>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</si>
  <si>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</si>
  <si>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</si>
  <si>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</si>
  <si>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</si>
  <si>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</si>
  <si>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</si>
  <si>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</si>
  <si>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</si>
  <si>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</si>
  <si>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</si>
  <si>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</si>
  <si>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</si>
  <si>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</si>
  <si>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</si>
  <si>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</si>
  <si>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</si>
  <si>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</si>
  <si>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</si>
  <si>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</si>
  <si>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</si>
  <si>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</si>
  <si>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</si>
  <si>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</si>
  <si>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</si>
  <si>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</si>
  <si>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</si>
  <si>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</si>
  <si>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</si>
  <si>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</si>
  <si>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</si>
  <si>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</si>
  <si>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</si>
  <si>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</si>
  <si>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</si>
  <si>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</si>
  <si>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</si>
  <si>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</si>
  <si>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</si>
  <si>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</si>
  <si>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</si>
  <si>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</si>
  <si>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</si>
  <si>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</si>
  <si>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</si>
  <si>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</si>
  <si>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</si>
  <si>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</si>
  <si>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</si>
  <si>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</si>
  <si>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</si>
  <si>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</si>
  <si>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</si>
  <si>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</si>
  <si>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</si>
  <si>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</si>
  <si>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</si>
  <si>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</si>
  <si>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</si>
  <si>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</si>
  <si>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</si>
  <si>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</si>
  <si>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</si>
  <si>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</si>
  <si>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</si>
  <si>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</si>
  <si>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</si>
  <si>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</si>
  <si>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</si>
  <si>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</si>
  <si>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</si>
  <si>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</si>
  <si>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</si>
  <si>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</si>
  <si>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</si>
  <si>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</si>
  <si>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</si>
  <si>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</si>
  <si>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</si>
  <si>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</si>
  <si>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</si>
  <si>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</si>
  <si>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</si>
  <si>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</si>
  <si>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</si>
  <si>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</si>
  <si>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</si>
  <si>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</si>
  <si>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</si>
  <si>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</si>
  <si>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</si>
  <si>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</si>
  <si>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</si>
  <si>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</si>
  <si>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</si>
  <si>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</si>
  <si>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</si>
  <si>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</si>
  <si>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</si>
  <si>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</si>
  <si>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</si>
  <si>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</si>
  <si>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</si>
  <si>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</si>
  <si>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</si>
  <si>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</si>
  <si>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</si>
  <si>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</si>
  <si>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</si>
  <si>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</si>
  <si>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</si>
  <si>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</si>
  <si>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</si>
  <si>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</si>
  <si>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</si>
  <si>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</si>
  <si>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</si>
  <si>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</si>
  <si>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</si>
  <si>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</si>
  <si>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</si>
  <si>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</si>
  <si>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</si>
  <si>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</si>
  <si>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</si>
  <si>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</si>
  <si>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</si>
  <si>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</si>
  <si>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</si>
  <si>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</si>
  <si>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</si>
  <si>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</si>
  <si>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</si>
  <si>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</si>
  <si>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</si>
  <si>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</si>
  <si>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</si>
  <si>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</si>
  <si>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</si>
  <si>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</si>
  <si>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</si>
  <si>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</si>
  <si>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</si>
  <si>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</si>
  <si>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</si>
  <si>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</si>
  <si>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</si>
  <si>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</si>
  <si>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</si>
  <si>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</si>
  <si>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</si>
  <si>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</si>
  <si>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</si>
  <si>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</si>
  <si>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</si>
  <si>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</si>
  <si>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</si>
  <si>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</si>
  <si>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</si>
  <si>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</si>
  <si>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</si>
  <si>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</si>
  <si>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</si>
  <si>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</si>
  <si>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</si>
  <si>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</si>
  <si>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</si>
  <si>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</si>
  <si>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</si>
  <si>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</si>
  <si>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</si>
  <si>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</si>
  <si>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</si>
  <si>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</si>
  <si>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</si>
  <si>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</si>
  <si>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</si>
  <si>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</si>
  <si>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</si>
  <si>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</si>
  <si>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</si>
  <si>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</si>
  <si>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</si>
  <si>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</si>
  <si>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</si>
  <si>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</si>
  <si>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</si>
  <si>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</si>
  <si>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</si>
  <si>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</si>
  <si>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</si>
  <si>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</si>
  <si>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</si>
  <si>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</si>
  <si>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</si>
  <si>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</si>
  <si>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</si>
  <si>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</si>
  <si>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</si>
  <si>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</si>
  <si>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</si>
  <si>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</si>
  <si>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</si>
  <si>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</si>
  <si>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</si>
  <si>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</si>
  <si>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</si>
  <si>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</si>
  <si>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</si>
  <si>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</si>
  <si>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</si>
  <si>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</si>
  <si>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</si>
  <si>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</si>
  <si>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</si>
  <si>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</si>
  <si>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</si>
  <si>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</si>
  <si>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</si>
  <si>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</si>
  <si>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</si>
  <si>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</si>
  <si>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</si>
  <si>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</si>
  <si>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</si>
  <si>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</si>
  <si>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</si>
  <si>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</si>
  <si>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</si>
  <si>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</si>
  <si>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</si>
  <si>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</si>
  <si>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</si>
  <si>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</si>
  <si>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</si>
  <si>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</si>
  <si>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</si>
  <si>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</si>
  <si>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</si>
  <si>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</si>
  <si>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</si>
  <si>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</si>
  <si>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</si>
  <si>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</si>
  <si>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</si>
  <si>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</si>
  <si>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</si>
  <si>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</si>
  <si>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</si>
  <si>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</si>
  <si>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</si>
  <si>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</si>
  <si>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</si>
  <si>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</si>
  <si>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</si>
  <si>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</si>
  <si>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</si>
  <si>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</si>
  <si>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</si>
  <si>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</si>
  <si>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</si>
  <si>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</si>
  <si>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</si>
  <si>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</si>
  <si>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</si>
  <si>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</si>
  <si>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</si>
  <si>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</si>
  <si>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</si>
  <si>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</si>
  <si>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</si>
  <si>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</si>
  <si>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</si>
  <si>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</si>
  <si>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</si>
  <si>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</si>
  <si>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</si>
  <si>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</si>
  <si>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</si>
  <si>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</si>
  <si>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</si>
  <si>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</si>
  <si>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</si>
  <si>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</si>
  <si>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</si>
  <si>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</si>
  <si>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</si>
  <si>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</si>
  <si>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</si>
  <si>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</si>
  <si>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</si>
  <si>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</si>
  <si>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</si>
  <si>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</si>
  <si>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</si>
  <si>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</si>
  <si>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</si>
  <si>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</si>
  <si>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</si>
  <si>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</si>
  <si>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</si>
  <si>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</si>
  <si>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</si>
  <si>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</si>
  <si>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</si>
  <si>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</si>
  <si>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</si>
  <si>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</si>
  <si>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</si>
  <si>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</si>
  <si>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</si>
  <si>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</si>
  <si>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</si>
  <si>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</si>
  <si>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</si>
  <si>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</si>
  <si>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</si>
  <si>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</si>
  <si>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</si>
  <si>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</si>
  <si>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</si>
  <si>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</si>
  <si>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</si>
  <si>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</si>
  <si>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</si>
  <si>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</si>
  <si>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</si>
  <si>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</si>
  <si>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</si>
  <si>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</si>
  <si>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</si>
  <si>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</si>
  <si>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</si>
  <si>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</si>
  <si>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</si>
  <si>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</si>
  <si>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</si>
  <si>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</si>
  <si>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</si>
  <si>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</si>
  <si>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</si>
  <si>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</si>
  <si>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</si>
  <si>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</si>
  <si>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</si>
  <si>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</si>
  <si>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</si>
  <si>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</si>
  <si>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</si>
  <si>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</si>
  <si>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</si>
  <si>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</si>
  <si>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</si>
  <si>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</si>
  <si>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</si>
  <si>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</si>
  <si>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</si>
  <si>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</si>
  <si>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</si>
  <si>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</si>
  <si>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</si>
  <si>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</si>
  <si>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</si>
  <si>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</si>
  <si>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</si>
  <si>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</si>
  <si>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</si>
  <si>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</si>
  <si>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</si>
  <si>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</si>
  <si>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</si>
  <si>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</si>
  <si>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</si>
  <si>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</si>
  <si>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</si>
  <si>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</si>
  <si>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</si>
  <si>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</si>
  <si>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</si>
  <si>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</si>
  <si>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</si>
  <si>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</si>
  <si>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</si>
  <si>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</si>
  <si>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</si>
  <si>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</si>
  <si>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</si>
  <si>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</si>
  <si>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</si>
  <si>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</si>
  <si>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</si>
  <si>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</si>
  <si>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</si>
  <si>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</si>
  <si>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</si>
  <si>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</si>
  <si>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</si>
  <si>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</si>
  <si>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</si>
  <si>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</si>
  <si>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</si>
  <si>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</si>
  <si>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</si>
  <si>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</si>
  <si>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</si>
  <si>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</si>
  <si>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</si>
  <si>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</si>
  <si>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</si>
  <si>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</si>
  <si>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</si>
  <si>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</si>
  <si>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</si>
  <si>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</si>
  <si>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</si>
  <si>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</si>
  <si>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</si>
  <si>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</si>
  <si>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</si>
  <si>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</si>
  <si>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</si>
  <si>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</si>
  <si>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</si>
  <si>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</si>
  <si>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</si>
  <si>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</si>
  <si>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</si>
  <si>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</si>
  <si>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</si>
  <si>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</si>
  <si>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</si>
  <si>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</si>
  <si>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</si>
  <si>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</si>
  <si>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</si>
  <si>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</si>
  <si>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</si>
  <si>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</si>
  <si>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</si>
  <si>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</si>
  <si>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</si>
  <si>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</si>
  <si>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</si>
  <si>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</si>
  <si>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</si>
  <si>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</si>
  <si>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</si>
  <si>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</si>
  <si>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</si>
  <si>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</si>
  <si>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</si>
  <si>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</si>
  <si>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</si>
  <si>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</si>
  <si>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</si>
  <si>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</si>
  <si>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</si>
  <si>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</si>
  <si>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</si>
  <si>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</si>
  <si>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</si>
  <si>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</si>
  <si>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</si>
  <si>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</si>
  <si>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</si>
  <si>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</si>
  <si>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</si>
  <si>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</si>
  <si>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</si>
  <si>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</si>
  <si>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</si>
  <si>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</si>
  <si>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</si>
  <si>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</si>
  <si>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</si>
  <si>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</si>
  <si>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</si>
  <si>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</si>
  <si>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</si>
  <si>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</si>
  <si>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</si>
  <si>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</si>
  <si>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</si>
  <si>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</si>
  <si>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</si>
  <si>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</si>
  <si>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</si>
  <si>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</si>
  <si>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</si>
  <si>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</si>
  <si>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</si>
  <si>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</si>
  <si>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</si>
  <si>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</si>
  <si>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</si>
  <si>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</si>
  <si>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</si>
  <si>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</si>
  <si>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</si>
  <si>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</si>
  <si>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</si>
  <si>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</si>
  <si>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</si>
  <si>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</si>
  <si>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</si>
  <si>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</si>
  <si>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</si>
  <si>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</si>
  <si>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</si>
  <si>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</si>
  <si>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</si>
  <si>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</si>
  <si>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</si>
  <si>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</si>
  <si>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</si>
  <si>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</si>
  <si>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</si>
  <si>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</si>
  <si>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</si>
  <si>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</si>
  <si>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</si>
  <si>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</si>
  <si>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</si>
  <si>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</si>
  <si>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</si>
  <si>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</si>
  <si>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</si>
  <si>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</si>
  <si>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</si>
  <si>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</si>
  <si>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</si>
  <si>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</si>
  <si>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</si>
  <si>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</si>
  <si>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</si>
  <si>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</si>
  <si>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</si>
  <si>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</si>
  <si>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</si>
  <si>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</si>
  <si>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</si>
  <si>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</si>
  <si>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</si>
  <si>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</si>
  <si>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</si>
  <si>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</si>
  <si>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</si>
  <si>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</si>
  <si>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</si>
  <si>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</si>
  <si>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</si>
  <si>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</si>
  <si>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</si>
  <si>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</si>
  <si>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</si>
  <si>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</si>
  <si>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</si>
  <si>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</si>
  <si>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</si>
  <si>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</si>
  <si>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</si>
  <si>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</si>
  <si>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</si>
  <si>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</si>
  <si>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</si>
  <si>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</si>
  <si>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</si>
  <si>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</si>
  <si>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</si>
  <si>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</si>
  <si>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</si>
  <si>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</si>
  <si>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</si>
  <si>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</si>
  <si>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</si>
  <si>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</si>
  <si>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</si>
  <si>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</si>
  <si>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</si>
  <si>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</si>
  <si>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</si>
  <si>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PCM-20251104-00001139</t>
  </si>
  <si>
    <t xml:space="preserve"> team facing major issue and P.G on the way need 10 Min</t>
  </si>
  <si>
    <t>PCM-20251104-00001064</t>
  </si>
  <si>
    <t>EM team on the way need 10 Min</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</si>
  <si>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</si>
  <si>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</si>
  <si>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</si>
  <si>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</si>
  <si>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</si>
  <si>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</si>
  <si>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</si>
  <si>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</si>
  <si>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PCM-20251104-00001039</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</si>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</sst>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1" totalsRowShown="0" headerRowDxfId="174" dataDxfId="173" headerRowBorderDxfId="171" tableBorderDxfId="172" totalsRowBorderDxfId="170">
  <autoFilter ref="A1:L10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9" totalsRowShown="0" headerRowDxfId="48" dataDxfId="47" headerRowBorderDxfId="45" tableBorderDxfId="46" totalsRowBorderDxfId="44">
  <autoFilter ref="A1:L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6" totalsRowShown="0" headerRowDxfId="31" dataDxfId="30" headerRowBorderDxfId="28" tableBorderDxfId="29">
  <autoFilter ref="A1:L3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 totalsRowShown="0" headerRowDxfId="15" dataDxfId="14" headerRowBorderDxfId="12" tableBorderDxfId="13">
  <autoFilter ref="A1:L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302.57315358796041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45965.521579513887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45965.521579513887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45965.521579513887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45965.521579513887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45965.521579513887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45965.521579513887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45965.521579513887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45965.521579513887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45965.521579513887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45965.521579513887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45965.521579513887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45965.521579513887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45965.521579513887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45965.521579513887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45965.521579513887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45965.521579513887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45965.521579513887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45965.521579513887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45965.521579513887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45965.521579513887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45965.521579513887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45965.521579513887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45965.521579513887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45965.521579513887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45965.521579513887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45965.521579513887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45965.521579513887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45965.521579513887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45965.521579513887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45965.521579513887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45965.521579513887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45965.521579513887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45965.521579513887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45965.521579513887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45965.521579513887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45965.521579513887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45965.521579513887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45965.521579513887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45965.521579513887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45965.521579513887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45965.521579513887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45965.521579513887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45965.521579513887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45965.521579513887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45965.521579513887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45965.521579513887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45965.521579513887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45965.521579513887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45965.521579513887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45965.521579513887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45965.521579513887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45965.521579513887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45965.521579513887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45965.521579513887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45965.521579513887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45965.521579513887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45965.521579513887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45965.521579513887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45965.521579513887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45965.521579513887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45965.521579513887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45965.521579513887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45965.521579513887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45965.521579513887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45965.521579513887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45965.521579513887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45965.521579513887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45965.521579513887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45965.521579513887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45965.521579513887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45965.521579513887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45965.521579513887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45965.521579513887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45965.521579513887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45965.521579513887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45965.521579513887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45965.521579513887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45965.521579513887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45965.521579513887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45965.521579513887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45965.521579513887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45965.521579513887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45965.521579513887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45965.521579513887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45965.521579513887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45965.521579513887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45965.521579513887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45965.521579513887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45965.521579513887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45965.521579513887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45965.521579513887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45965.521579513887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45965.521579513887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45965.521579513887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45965.521579513887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45965.521579513887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45965.521579513887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45965.521579513887</v>
      </c>
      <c r="H100" s="135"/>
      <c r="I100" s="133" t="str">
        <f>IFERROR(VLOOKUP(D100,DB!A:F,6,0),"")</f>
        <v/>
      </c>
      <c r="J100" s="133" t="str">
        <f>IFERROR(VLOOKUP(D100,DB!A:G,7,0),"")</f>
        <v/>
      </c>
      <c r="K100" s="137"/>
      <c r="L100" s="138" t="str">
        <f>IFERROR(VLOOKUP(D100,DB!A:I,9,0),"")</f>
        <v/>
      </c>
    </row>
    <row r="101" spans="1:12" ht="15" customHeight="1">
      <c r="A101" s="144"/>
      <c r="B101" s="145" t="str">
        <f>IFERROR(VLOOKUP(D101,DB!A:K,11,0),"")</f>
        <v/>
      </c>
      <c r="C101" s="145"/>
      <c r="D101" s="145"/>
      <c r="E101" s="146"/>
      <c r="F101" s="147"/>
      <c r="G101" s="148">
        <f ca="1">IFERROR(NOW()-F101,"")</f>
        <v>45965.521579513887</v>
      </c>
      <c r="H101" s="147"/>
      <c r="I101" s="145" t="str">
        <f>IFERROR(VLOOKUP(D101,DB!A:F,6,0),"")</f>
        <v/>
      </c>
      <c r="J101" s="145" t="str">
        <f>IFERROR(VLOOKUP(D101,DB!A:G,7,0),"")</f>
        <v/>
      </c>
      <c r="K101" s="149"/>
      <c r="L101" s="150" t="str">
        <f>IFERROR(VLOOKUP(D101,DB!A:I,9,0),"")</f>
        <v/>
      </c>
    </row>
  </sheetData>
  <customSheetViews>
    <customSheetView guid="{F6042A99-DD27-4453-835D-0834D95730CC}" filter="1" showAutoFilter="1">
      <pageMargins left="0" right="0" top="0" bottom="0" header="0" footer="0"/>
      <autoFilter ref="B1:M1" xr:uid="{B5151FDC-A83C-4B1D-8EFA-F35CEA5EC11A}"/>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140.52174155092507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6.779496180555725</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45965.521579513887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45965.521579513887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45965.521579513887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45965.521579513887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45965.521579513887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45965.521579513887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45965.521579513887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45965.521579513887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45965.521579513887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45965.521579513887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45965.521579513887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45965.521579513887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45965.521579513887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45965.521579513887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45965.521579513887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45965.521579513887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45965.521579513887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45965.521579513887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45965.521579513887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45965.521579513887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45965.521579513887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45965.521579513887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45965.521579513887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45965.521579513887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45965.521579513887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45965.521579513887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45965.521579513887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45965.521579513887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45965.521579513887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45965.521579513887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45965.521579513887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45965.521579513887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45965.521579513887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45965.521579513887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45965.521579513887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45965.521579513887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45965.521579513887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45965.521579513887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45965.521579513887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45965.521579513887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45965.521579513887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45965.521579513887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45965.521579513887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45965.521579513887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45965.521579513887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45965.521579513887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45965.521579513887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45965.521579513887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45965.521579513887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45965.521579513887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45965.521579513887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45965.521579513887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45965.521579513887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45965.521579513887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45965.521579513887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45965.521579513887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45965.521579513887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45965.521579513887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45965.521579513887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45965.521579513887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45965.521579513887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45965.521579513887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45965.521579513887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45965.521579513887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45965.521579513887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45965.521579513887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45965.521579513887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45965.521579513887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45965.521579513887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45965.521579513887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45965.521579513887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45965.521579513887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45965.521579513887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45965.521579513887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45965.521579513887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45965.521579513887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45965.521579513887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45965.521579513887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45965.521579513887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45965.521579513887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45965.521579513887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45965.521579513887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45965.521579513887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45965.521579513887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45965.521579513887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45965.521579513887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45965.521579513887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45965.521579513887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45965.521579513887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45965.521579513887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45965.521579513887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45965.521579513887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45965.521579513887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45965.521579513887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45965.521579513887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45965.521579513887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45965.521579513887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45965.521579513887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45965.521579513887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45965.521579513887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45965.521579513887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45965.521579513887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45965.521579513887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45965.521579513887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45965.521579513887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45965.521579513887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45965.521579513887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45965.521579513887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45965.521579513887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45965.521579513887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45965.521579513887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45965.521579513887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45965.521579513887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45965.521579513887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45965.521579513887</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7" ca="1" si="0">IFERROR(NOW()-F2,"-")</f>
        <v>45965.521579513887</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45965.521579513887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45965.521579513887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45965.521579513887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45965.521579513887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45965.521579513887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45965.521579513887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45965.521579513887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45965.521579513887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45965.521579513887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45965.521579513887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45965.521579513887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45965.521579513887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45965.521579513887</v>
      </c>
      <c r="H15" s="22" t="s">
        <v>39107</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45965.521579513887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45965.521579513887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45965.521579513887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45965.521579513887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45965.521579513887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45965.521579513887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45965.521579513887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45965.521579513887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45965.521579513887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45965.521579513887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45965.521579513887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45965.521579513887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45965.521579513887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45965.521579513887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45965.521579513887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45965.521579513887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45965.521579513887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45965.521579513887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45965.521579513887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45965.521579513887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45965.521579513887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45965.521579513887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45965.521579513887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45965.521579513887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45965.521579513887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45965.521579513887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45965.521579513887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45965.521579513887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45965.521579513887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45965.521579513887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45965.521579513887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45965.521579513887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45965.521579513887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45965.521579513887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45965.521579513887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45965.521579513887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45965.521579513887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45965.521579513887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45965.521579513887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45965.521579513887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45965.521579513887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45965.521579513887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45965.521579513887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45965.521579513887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45965.521579513887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45965.521579513887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45965.521579513887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45965.521579513887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45965.521579513887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45965.521579513887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45965.521579513887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45965.521579513887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45965.521579513887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45965.521579513887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45965.521579513887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45965.521579513887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45965.521579513887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45965.521579513887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45965.521579513887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45965.521579513887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45965.521579513887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45965.521579513887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45965.521579513887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45965.521579513887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45965.521579513887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45965.521579513887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45965.521579513887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45965.521579513887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45965.521579513887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45965.521579513887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45965.521579513887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45965.521579513887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45965.521579513887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45965.521579513887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45965.521579513887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45965.521579513887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45965.521579513887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45965.521579513887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45965.521579513887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45965.521579513887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45965.521579513887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45965.521579513887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45965.521579513887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45965.521579513887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45965.521579513887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45965.521579513887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45965.521579513887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45965.521579513887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45965.521579513887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45965.521579513887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45965.521579513887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45965.521579513887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45965.521579513887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45965.521579513887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45965.521579513887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45965.521579513887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45965.521579513887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45965.521579513887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45965.521579513887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45965.521579513887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45965.521579513887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45965.521579513887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45965.521579513887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45965.521579513887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45965.521579513887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45965.521579513887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45965.521579513887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45965.521579513887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45965.521579513887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45965.521579513887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45965.521579513887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45965.521579513887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45965.521579513887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45965.521579513887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45965.521579513887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45965.521579513887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45965.521579513887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45965.521579513887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45965.521579513887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45965.521579513887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45965.521579513887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45965.521579513887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45965.521579513887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45965.521579513887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45965.521579513887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45965.521579513887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45965.521579513887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45965.521579513887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45965.521579513887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45965.521579513887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45965.521579513887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45965.521579513887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45965.521579513887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45965.521579513887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45965.521579513887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45965.521579513887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45965.521579513887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45965.521579513887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45965.521579513887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45965.521579513887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45965.521579513887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45965.521579513887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45965.521579513887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45965.521579513887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45965.521579513887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45965.521579513887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45965.521579513887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45965.521579513887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45965.521579513887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45965.521579513887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45965.521579513887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45965.521579513887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45965.521579513887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45965.521579513887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45965.521579513887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45965.521579513887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45965.521579513887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45965.521579513887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45965.521579513887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45965.521579513887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45965.521579513887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45965.521579513887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45965.521579513887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45965.521579513887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45965.521579513887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45965.521579513887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45965.521579513887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45965.521579513887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45965.521579513887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45965.521579513887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45965.521579513887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45965.521579513887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45965.521579513887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45965.521579513887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45965.521579513887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45965.521579513887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45965.521579513887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45965.521579513887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45965.521579513887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45965.521579513887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45965.521579513887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45965.521579513887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45965.521579513887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45965.521579513887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45965.521579513887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45965.521579513887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45965.521579513887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45965.521579513887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45965.521579513887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45965.521579513887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45965.521579513887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45965.521579513887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45965.521579513887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45965.521579513887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45965.521579513887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45965.521579513887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45965.521579513887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45965.521579513887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45965.521579513887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45965.521579513887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45965.521579513887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45965.521579513887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45965.521579513887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45965.521579513887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45965.521579513887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45965.521579513887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45965.521579513887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45965.521579513887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45965.521579513887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45965.521579513887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45965.521579513887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45965.521579513887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45965.521579513887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45965.521579513887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45965.521579513887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45965.521579513887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45965.521579513887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45965.521579513887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45965.521579513887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45965.521579513887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45965.521579513887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45965.521579513887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45965.521579513887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45965.521579513887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45965.521579513887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45965.521579513887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45965.521579513887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45965.521579513887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45965.521579513887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45965.521579513887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45965.521579513887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45965.521579513887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45965.521579513887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45965.521579513887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45965.521579513887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45965.521579513887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45965.521579513887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45965.521579513887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45965.521579513887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45965.521579513887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45965.521579513887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45965.521579513887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45965.521579513887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45965.521579513887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45965.521579513887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45965.521579513887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45965.521579513887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45965.521579513887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45965.521579513887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45965.521579513887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45965.521579513887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45965.521579513887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45965.521579513887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45965.521579513887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45965.521579513887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45965.521579513887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45965.521579513887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45965.521579513887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45965.521579513887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45965.521579513887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45965.521579513887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45965.521579513887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45965.521579513887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45965.521579513887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45965.521579513887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45965.521579513887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45965.521579513887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45965.521579513887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45965.521579513887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45965.521579513887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45965.521579513887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45965.521579513887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45965.521579513887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45965.521579513887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45965.521579513887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45965.521579513887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45965.521579513887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45965.521579513887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45965.521579513887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45965.521579513887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45965.521579513887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45965.521579513887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45965.521579513887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45965.521579513887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45965.521579513887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45965.521579513887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45965.521579513887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45965.521579513887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45965.521579513887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45965.521579513887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45965.521579513887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45965.521579513887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45965.521579513887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45965.521579513887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45965.521579513887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45965.521579513887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45965.521579513887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45965.521579513887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45965.521579513887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45965.521579513887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45965.521579513887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45965.521579513887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45965.521579513887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45965.521579513887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45965.521579513887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45965.521579513887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45965.521579513887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45965.521579513887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45965.521579513887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45965.521579513887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45965.521579513887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45965.521579513887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45965.521579513887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45965.521579513887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45965.521579513887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45965.521579513887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45965.521579513887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45965.521579513887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45965.521579513887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45965.521579513887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45965.521579513887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45965.521579513887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45965.521579513887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45965.521579513887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45965.521579513887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45965.521579513887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45965.521579513887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45965.521579513887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45965.521579513887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45965.521579513887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45965.521579513887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45965.521579513887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45965.521579513887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45965.521579513887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45965.521579513887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45965.521579513887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45965.521579513887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45965.521579513887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45965.521579513887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45965.521579513887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45965.521579513887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45965.521579513887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45965.521579513887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45965.521579513887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45965.521579513887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45965.521579513887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45965.521579513887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45965.521579513887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45965.521579513887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45965.521579513887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45965.521579513887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45965.521579513887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45965.521579513887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45965.521579513887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45965.521579513887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45965.521579513887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45965.521579513887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45965.521579513887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45965.521579513887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45965.521579513887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45965.521579513887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45965.521579513887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45965.521579513887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45965.521579513887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45965.521579513887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45965.521579513887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45965.521579513887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45965.521579513887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45965.521579513887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45965.521579513887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45965.521579513887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45965.521579513887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45965.521579513887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45965.521579513887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45965.521579513887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45965.521579513887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45965.521579513887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45965.521579513887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45965.521579513887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45965.521579513887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45965.521579513887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45965.521579513887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45965.521579513887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45965.521579513887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45965.521579513887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45965.521579513887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45965.521579513887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45965.521579513887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45965.521579513887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45965.521579513887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45965.521579513887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45965.521579513887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45965.521579513887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45965.521579513887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45965.521579513887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45965.521579513887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45965.521579513887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45965.521579513887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45965.521579513887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45965.521579513887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45965.521579513887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45965.521579513887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45965.521579513887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45965.521579513887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45965.521579513887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45965.521579513887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45965.521579513887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45965.521579513887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45965.521579513887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45965.521579513887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45965.521579513887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45965.521579513887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45965.521579513887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45965.521579513887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45965.521579513887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45965.521579513887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45965.521579513887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45965.521579513887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45965.521579513887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45965.521579513887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45965.521579513887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45965.521579513887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45965.521579513887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45965.521579513887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45965.521579513887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45965.521579513887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45965.521579513887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45965.521579513887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45965.521579513887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45965.521579513887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45965.521579513887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45965.521579513887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45965.521579513887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45965.521579513887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45965.521579513887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45965.521579513887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45965.521579513887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45965.521579513887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45965.521579513887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45965.521579513887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45965.521579513887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45965.521579513887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45965.521579513887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45965.521579513887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45965.521579513887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45965.521579513887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45965.521579513887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45965.521579513887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45965.521579513887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45965.521579513887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45965.521579513887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45965.521579513887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45965.521579513887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45965.521579513887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45965.521579513887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45965.521579513887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45965.521579513887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45965.521579513887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45965.521579513887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45965.521579513887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45965.521579513887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45965.521579513887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45965.521579513887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45965.521579513887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45965.521579513887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45965.521579513887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45965.521579513887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45965.521579513887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45965.521579513887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45965.521579513887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45965.521579513887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45965.521579513887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45965.521579513887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45965.521579513887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45965.521579513887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45965.521579513887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45965.521579513887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45965.521579513887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45965.521579513887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45965.521579513887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45965.521579513887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45965.521579513887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45965.521579513887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45965.521579513887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45965.521579513887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45965.521579513887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45965.521579513887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45965.521579513887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45965.521579513887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45965.521579513887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45965.521579513887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45965.521579513887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45965.521579513887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45965.521579513887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45965.521579513887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45965.521579513887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45965.521579513887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45965.521579513887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45965.521579513887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45965.521579513887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45965.521579513887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45965.521579513887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45965.521579513887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45965.521579513887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45965.521579513887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45965.521579513887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45965.521579513887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45965.521579513887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45965.521579513887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45965.521579513887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45965.521579513887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45965.521579513887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45965.521579513887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45965.521579513887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45965.521579513887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45965.521579513887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45965.521579513887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45965.521579513887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45965.521579513887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45965.521579513887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45965.521579513887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45965.521579513887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45965.521579513887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45965.521579513887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45965.521579513887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45965.521579513887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45965.521579513887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45965.521579513887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45965.521579513887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45965.521579513887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45965.521579513887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45965.521579513887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45965.521579513887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45965.521579513887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45965.521579513887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45965.521579513887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45965.521579513887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45965.521579513887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45965.521579513887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45965.521579513887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45965.521579513887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45965.521579513887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45965.521579513887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45965.521579513887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45965.521579513887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45965.521579513887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45965.521579513887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45965.521579513887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45965.521579513887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45965.521579513887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45965.521579513887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45965.521579513887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45965.521579513887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45965.521579513887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45965.521579513887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45965.521579513887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45965.521579513887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45965.521579513887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45965.521579513887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45965.521579513887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45965.521579513887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45965.521579513887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45965.521579513887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45965.521579513887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45965.521579513887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45965.521579513887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45965.521579513887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45965.521579513887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45965.521579513887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45965.521579513887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45965.521579513887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45965.521579513887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45965.521579513887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45965.521579513887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45965.521579513887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45965.521579513887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45965.521579513887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45965.521579513887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45965.521579513887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45965.521579513887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45965.521579513887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45965.521579513887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45965.521579513887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45965.521579513887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45965.521579513887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45965.521579513887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45965.521579513887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45965.521579513887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45965.521579513887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45965.521579513887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45965.521579513887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45965.521579513887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45965.521579513887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45965.521579513887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45965.521579513887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45965.521579513887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45965.521579513887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45965.521579513887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45965.521579513887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45965.521579513887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45965.521579513887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45965.521579513887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45965.521579513887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45965.521579513887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45965.521579513887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45965.521579513887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45965.521579513887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45965.521579513887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45965.521579513887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45965.521579513887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45965.521579513887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45965.521579513887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45965.521579513887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45965.521579513887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45965.521579513887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45965.521579513887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45965.521579513887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45965.521579513887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45965.521579513887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45965.521579513887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45965.521579513887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45965.521579513887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45965.521579513887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45965.521579513887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45965.521579513887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45965.521579513887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45965.521579513887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45965.521579513887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45965.521579513887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45965.521579513887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45965.521579513887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45965.521579513887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45965.521579513887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45965.521579513887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45965.521579513887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45965.521579513887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45965.521579513887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45965.521579513887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45965.521579513887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45965.521579513887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45965.521579513887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45965.521579513887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45965.521579513887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45965.521579513887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45965.521579513887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45965.521579513887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45965.521579513887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45965.521579513887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45965.521579513887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45965.521579513887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45965.521579513887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45965.521579513887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45965.521579513887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45965.521579513887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45965.521579513887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45965.521579513887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45965.521579513887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45965.521579513887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45965.521579513887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45965.521579513887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45965.521579513887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45965.521579513887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45965.521579513887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45965.521579513887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45965.521579513887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45965.521579513887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45965.521579513887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45965.521579513887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45965.521579513887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45965.521579513887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45965.521579513887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45965.521579513887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45965.521579513887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45965.521579513887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45965.521579513887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45965.521579513887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45965.521579513887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45965.521579513887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45965.521579513887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45965.521579513887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45965.521579513887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45965.521579513887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45965.521579513887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45965.521579513887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45965.521579513887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45965.521579513887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45965.521579513887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45965.521579513887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45965.521579513887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45965.521579513887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45965.521579513887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45965.521579513887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45965.521579513887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45965.521579513887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45965.521579513887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45965.521579513887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45965.521579513887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45965.521579513887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45965.521579513887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45965.521579513887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45965.521579513887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45965.521579513887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45965.521579513887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45965.521579513887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45965.521579513887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45965.521579513887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45965.521579513887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45965.521579513887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45965.521579513887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45965.521579513887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45965.521579513887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45965.521579513887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45965.521579513887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45965.521579513887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45965.521579513887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45965.521579513887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45965.521579513887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45965.521579513887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45965.521579513887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45965.521579513887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45965.521579513887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45965.521579513887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45965.521579513887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45965.521579513887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45965.521579513887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45965.521579513887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45965.521579513887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45965.521579513887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45965.521579513887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45965.521579513887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45965.521579513887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45965.521579513887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45965.521579513887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45965.521579513887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45965.521579513887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45965.521579513887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45965.521579513887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45965.521579513887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45965.521579513887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45965.521579513887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45965.521579513887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45965.521579513887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45965.521579513887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45965.521579513887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45965.521579513887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45965.521579513887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45965.521579513887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45965.521579513887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45965.521579513887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45965.521579513887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45965.521579513887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45965.521579513887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45965.521579513887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45965.521579513887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45965.521579513887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45965.521579513887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45965.521579513887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45965.521579513887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45965.521579513887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45965.521579513887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45965.521579513887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45965.521579513887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45965.521579513887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45965.521579513887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45965.521579513887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45965.521579513887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45965.521579513887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45965.521579513887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45965.521579513887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45965.521579513887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45965.521579513887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45965.521579513887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45965.521579513887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45965.521579513887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45965.521579513887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45965.521579513887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45965.521579513887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45965.521579513887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45965.521579513887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45965.521579513887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45965.521579513887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45965.521579513887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45965.521579513887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45965.521579513887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45965.521579513887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45965.521579513887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45965.521579513887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45965.521579513887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45965.521579513887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45965.521579513887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45965.521579513887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45965.521579513887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45965.521579513887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45965.521579513887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45965.521579513887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45965.521579513887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45965.521579513887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45965.521579513887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45965.521579513887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45965.521579513887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45965.521579513887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45965.521579513887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45965.521579513887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45965.521579513887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45965.521579513887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45965.521579513887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45965.521579513887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45965.521579513887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45965.521579513887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45965.521579513887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45965.521579513887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45965.521579513887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45965.521579513887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45965.521579513887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45965.521579513887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45965.521579513887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45965.521579513887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45965.521579513887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45965.521579513887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45965.521579513887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45965.521579513887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45965.521579513887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45965.521579513887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45965.521579513887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45965.521579513887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45965.521579513887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45965.521579513887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45965.521579513887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45965.521579513887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45965.521579513887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45965.521579513887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45965.521579513887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45965.521579513887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45965.521579513887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45965.521579513887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45965.521579513887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45965.521579513887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45965.521579513887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45965.521579513887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45965.521579513887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45965.521579513887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45965.521579513887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45965.521579513887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45965.521579513887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45965.521579513887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45965.521579513887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45965.521579513887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45965.521579513887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45965.521579513887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45965.521579513887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45965.521579513887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45965.521579513887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45965.521579513887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45965.521579513887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45965.521579513887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45965.521579513887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45965.521579513887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45965.521579513887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45965.521579513887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45965.521579513887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45965.521579513887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45965.521579513887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45965.521579513887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45965.521579513887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45965.521579513887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45965.521579513887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45965.521579513887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45965.521579513887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45965.521579513887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45965.521579513887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45965.521579513887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45965.521579513887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45965.521579513887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45965.521579513887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45965.521579513887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45965.521579513887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45965.521579513887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45965.521579513887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45965.521579513887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45965.521579513887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45965.521579513887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45965.521579513887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45965.521579513887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45965.521579513887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45965.521579513887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45965.521579513887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45965.521579513887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45965.521579513887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45965.521579513887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45965.521579513887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45965.521579513887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45965.521579513887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45965.521579513887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45965.521579513887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45965.521579513887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45965.521579513887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45965.521579513887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45965.521579513887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45965.521579513887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45965.521579513887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45965.521579513887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45965.521579513887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45965.521579513887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45965.521579513887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45965.521579513887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45965.521579513887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45965.521579513887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45965.521579513887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45965.521579513887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45965.521579513887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45965.521579513887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45965.521579513887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45965.521579513887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45965.521579513887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45965.521579513887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45965.521579513887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45965.521579513887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45965.521579513887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45965.521579513887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45965.521579513887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45965.521579513887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45965.521579513887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45965.521579513887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45965.521579513887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45965.521579513887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45965.521579513887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45965.521579513887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45965.521579513887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45965.521579513887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45965.521579513887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45965.521579513887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45965.521579513887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45965.521579513887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45965.521579513887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45965.521579513887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45965.521579513887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45965.521579513887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45965.521579513887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45965.521579513887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45965.521579513887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45965.521579513887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45965.521579513887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45965.521579513887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45965.521579513887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45965.521579513887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45965.521579513887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45965.521579513887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45965.521579513887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45965.521579513887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45965.521579513887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45965.521579513887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45965.521579513887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45965.521579513887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45965.521579513887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45965.521579513887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45965.521579513887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45965.521579513887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45965.521579513887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45965.521579513887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45965.521579513887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45965.521579513887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45965.521579513887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45965.521579513887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45965.521579513887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45965.521579513887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45965.521579513887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45965.521579513887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45965.521579513887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45965.521579513887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45965.521579513887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45965.521579513887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45965.521579513887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45965.521579513887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45965.521579513887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45965.521579513887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45965.521579513887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45965.521579513887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45965.521579513887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45965.521579513887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45965.521579513887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45965.521579513887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45965.521579513887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45965.521579513887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45965.521579513887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45965.521579513887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45965.521579513887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45965.521579513887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45965.521579513887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45965.521579513887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45965.521579513887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45965.521579513887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45965.521579513887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45965.521579513887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45965.521579513887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45965.521579513887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45965.521579513887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45965.521579513887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45965.521579513887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45965.521579513887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45965.521579513887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45965.521579513887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45965.521579513887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45965.521579513887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45965.521579513887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45965.521579513887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45965.521579513887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45965.521579513887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45965.521579513887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45965.521579513887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45965.521579513887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45965.521579513887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45965.521579513887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45965.521579513887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45965.521579513887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45965.521579513887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45965.521579513887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45965.521579513887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45965.521579513887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45965.521579513887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45965.521579513887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45965.521579513887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45965.521579513887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45965.521579513887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45965.521579513887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45965.521579513887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45965.521579513887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45965.521579513887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45965.521579513887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45965.521579513887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45965.521579513887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45965.521579513887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45965.521579513887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45965.521579513887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45965.521579513887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45965.521579513887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45965.521579513887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45965.521579513887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45965.521579513887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45965.521579513887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45965.521579513887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45965.521579513887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45965.521579513887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45965.521579513887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45965.521579513887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45965.521579513887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45965.521579513887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45965.521579513887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45965.521579513887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45965.521579513887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45965.521579513887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45965.521579513887</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9"/>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262.04086192129034</v>
      </c>
      <c r="H2" s="98">
        <v>45703.474768518521</v>
      </c>
      <c r="I2" s="98" t="str">
        <f>IFERROR(VLOOKUP(D2,DB!A:F,6,0),"")</f>
        <v>SCECO</v>
      </c>
      <c r="J2" s="98" t="str">
        <f>IFERROR(VLOOKUP(D2,DB!A:G,7,0),"")</f>
        <v>Dead</v>
      </c>
      <c r="K2" s="100" t="s">
        <v>39109</v>
      </c>
      <c r="L2" s="93" t="str">
        <f>IFERROR(VLOOKUP(D2,DB!A:I,9,0),"")</f>
        <v>Latis</v>
      </c>
    </row>
    <row r="3" spans="1:16" ht="30" customHeight="1">
      <c r="A3" s="118" t="s">
        <v>39110</v>
      </c>
      <c r="B3" s="118" t="str">
        <f>IFERROR(VLOOKUP(D3,DB!A:K,11,0),"")</f>
        <v>R4</v>
      </c>
      <c r="C3" s="119">
        <v>2</v>
      </c>
      <c r="D3" s="120" t="s">
        <v>36418</v>
      </c>
      <c r="E3" s="97" t="s">
        <v>39021</v>
      </c>
      <c r="F3" s="122">
        <v>45965.498831018522</v>
      </c>
      <c r="G3" s="123">
        <f ca="1">IFERROR(NOW()-F3,"")</f>
        <v>2.2748495364794508E-2</v>
      </c>
      <c r="H3" s="122">
        <v>45965.472280092596</v>
      </c>
      <c r="I3" s="118" t="str">
        <f>IFERROR(VLOOKUP(D3,DB!A:F,6,0),"")</f>
        <v>Generator-SG</v>
      </c>
      <c r="J3" s="118" t="str">
        <f>IFERROR(VLOOKUP(D3,DB!A:G,7,0),"")</f>
        <v>No BB Shifted</v>
      </c>
      <c r="K3" s="124" t="s">
        <v>39111</v>
      </c>
      <c r="L3" s="120" t="str">
        <f>IFERROR(VLOOKUP(D3,DB!A:I,9,0),"")</f>
        <v>Latis</v>
      </c>
    </row>
    <row r="4" spans="1:16" ht="15" customHeight="1">
      <c r="A4" s="118" t="s">
        <v>39112</v>
      </c>
      <c r="B4" s="118" t="str">
        <f>IFERROR(VLOOKUP(D4,DB!A:K,11,0),"")</f>
        <v>R4</v>
      </c>
      <c r="C4" s="119">
        <v>2</v>
      </c>
      <c r="D4" s="120" t="s">
        <v>36350</v>
      </c>
      <c r="E4" s="97" t="s">
        <v>39100</v>
      </c>
      <c r="F4" s="122">
        <v>45965.473946759259</v>
      </c>
      <c r="G4" s="123">
        <f ca="1">IFERROR(NOW()-F4,"")</f>
        <v>4.7632754627557006E-2</v>
      </c>
      <c r="H4" s="122">
        <v>45965.444826388892</v>
      </c>
      <c r="I4" s="118" t="str">
        <f>IFERROR(VLOOKUP(D4,DB!A:F,6,0),"")</f>
        <v>Generator-SG</v>
      </c>
      <c r="J4" s="118" t="str">
        <f>IFERROR(VLOOKUP(D4,DB!A:G,7,0),"")</f>
        <v>No BB Shifted</v>
      </c>
      <c r="K4" s="124" t="s">
        <v>39113</v>
      </c>
      <c r="L4" s="120" t="str">
        <f>IFERROR(VLOOKUP(D4,DB!A:I,9,0),"")</f>
        <v>Latis</v>
      </c>
    </row>
    <row r="5" spans="1:16" ht="15" customHeight="1">
      <c r="A5" s="118" t="s">
        <v>39114</v>
      </c>
      <c r="B5" s="118" t="str">
        <f>IFERROR(VLOOKUP(D5,DB!A:K,11,0),"")</f>
        <v>R4</v>
      </c>
      <c r="C5" s="119">
        <v>1</v>
      </c>
      <c r="D5" s="93" t="s">
        <v>37238</v>
      </c>
      <c r="E5" s="97" t="s">
        <v>39021</v>
      </c>
      <c r="F5" s="122"/>
      <c r="G5" s="123">
        <f ca="1">IFERROR(NOW()-F5,"")</f>
        <v>45965.521579513887</v>
      </c>
      <c r="H5" s="122">
        <v>45965.483043981483</v>
      </c>
      <c r="I5" s="118" t="str">
        <f>IFERROR(VLOOKUP(D5,DB!A:F,6,0),"")</f>
        <v>Generator-SG</v>
      </c>
      <c r="J5" s="118" t="str">
        <f>IFERROR(VLOOKUP(D5,DB!A:G,7,0),"")</f>
        <v>Dead</v>
      </c>
      <c r="K5" s="124" t="s">
        <v>39115</v>
      </c>
      <c r="L5" s="120" t="str">
        <f>IFERROR(VLOOKUP(D5,DB!A:I,9,0),"")</f>
        <v>Latis</v>
      </c>
    </row>
    <row r="6" spans="1:16" ht="15" customHeight="1">
      <c r="A6" s="118"/>
      <c r="B6" s="118" t="str">
        <f>IFERROR(VLOOKUP(D6,DB!A:K,11,0),"")</f>
        <v/>
      </c>
      <c r="C6" s="119"/>
      <c r="D6" s="120"/>
      <c r="E6" s="97"/>
      <c r="F6" s="122"/>
      <c r="G6" s="123">
        <f ca="1">IFERROR(NOW()-F6,"")</f>
        <v>45965.521579513887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45965.521579513887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45965.521579513887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45965.521579513887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45965.521579513887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45965.521579513887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45965.521579513887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45965.521579513887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45965.521579513887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45965.521579513887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45965.521579513887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45965.521579513887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45965.521579513887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45965.521579513887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45965.521579513887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45965.521579513887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97"/>
      <c r="F22" s="122"/>
      <c r="G22" s="123">
        <f ca="1">IFERROR(NOW()-F22,"")</f>
        <v>45965.521579513887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45965.521579513887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45965.521579513887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45965.521579513887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45965.521579513887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45965.521579513887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45965.521579513887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45965.521579513887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45965.521579513887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45965.521579513887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45965.521579513887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45965.521579513887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45965.521579513887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45965.521579513887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45965.521579513887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45965.521579513887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45965.521579513887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45965.521579513887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45965.521579513887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45965.521579513887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45965.521579513887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45965.521579513887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45965.521579513887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45965.521579513887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45965.521579513887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45965.521579513887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45965.521579513887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45965.521579513887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45965.521579513887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45965.521579513887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45965.521579513887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45965.521579513887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45965.521579513887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45965.521579513887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45965.521579513887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45965.521579513887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45965.521579513887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45965.521579513887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45965.521579513887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45965.521579513887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45965.521579513887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45965.521579513887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45965.521579513887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45965.521579513887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45965.521579513887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45965.521579513887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45965.521579513887</v>
      </c>
      <c r="H68" s="122"/>
      <c r="I68" s="118" t="str">
        <f>IFERROR(VLOOKUP(D68,DB!A:F,6,0),"")</f>
        <v/>
      </c>
      <c r="J68" s="118" t="str">
        <f>IFERROR(VLOOKUP(D68,DB!A:G,7,0),"")</f>
        <v/>
      </c>
      <c r="K68" s="124"/>
      <c r="L68" s="120" t="str">
        <f>IFERROR(VLOOKUP(D68,DB!A:I,9,0),"")</f>
        <v/>
      </c>
    </row>
    <row r="69" spans="1:12" ht="15" customHeight="1">
      <c r="A69" s="125"/>
      <c r="B69" s="125" t="str">
        <f>IFERROR(VLOOKUP(D69,DB!A:K,11,0),"")</f>
        <v/>
      </c>
      <c r="C69" s="126"/>
      <c r="D69" s="127"/>
      <c r="E69" s="128"/>
      <c r="F69" s="129"/>
      <c r="G69" s="130">
        <f ca="1">IFERROR(NOW()-F69,"")</f>
        <v>45965.521579513887</v>
      </c>
      <c r="H69" s="129"/>
      <c r="I69" s="125" t="str">
        <f>IFERROR(VLOOKUP(D69,DB!A:F,6,0),"")</f>
        <v/>
      </c>
      <c r="J69" s="125" t="str">
        <f>IFERROR(VLOOKUP(D69,DB!A:G,7,0),"")</f>
        <v/>
      </c>
      <c r="K69" s="131"/>
      <c r="L69" s="127" t="str">
        <f>IFERROR(VLOOKUP(D69,DB!A:I,9,0),"")</f>
        <v/>
      </c>
    </row>
  </sheetData>
  <dataValidations count="2">
    <dataValidation allowBlank="1" showInputMessage="1" showErrorMessage="1" sqref="E1" xr:uid="{A4F81451-56CC-4543-9497-104C4E44EE4B}"/>
    <dataValidation type="list" allowBlank="1" showInputMessage="1" showErrorMessage="1" sqref="E2:E5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2"/>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73.689519328698225</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39100</v>
      </c>
      <c r="F3" s="38">
        <v>45926.188877314817</v>
      </c>
      <c r="G3" s="143">
        <f t="shared" ref="G3" ca="1" si="0">IFERROR(NOW()-F3,"")</f>
        <v>39.3327021990699</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39100</v>
      </c>
      <c r="F4" s="152">
        <v>45948.661111111112</v>
      </c>
      <c r="G4" s="153">
        <f ca="1">IFERROR(NOW()-F4,"")</f>
        <v>16.860468402774131</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45965.521579513887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45965.521579513887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45965.521579513887</v>
      </c>
      <c r="H7" s="152"/>
      <c r="I7" s="151" t="str">
        <f>IFERROR(VLOOKUP(D7,DB!A:F,6,0),"")</f>
        <v/>
      </c>
      <c r="J7" s="151" t="str">
        <f>IFERROR(VLOOKUP(D7,DB!A:G,7,0),"")</f>
        <v/>
      </c>
      <c r="K7" s="151"/>
      <c r="L7" s="151" t="str">
        <f>IFERROR(VLOOKUP(D7,DB!A:I,9,0),"")</f>
        <v/>
      </c>
    </row>
    <row r="8" spans="1:13" ht="15">
      <c r="A8" s="151"/>
      <c r="B8" s="151" t="str">
        <f>IFERROR(VLOOKUP(D8,DB!A:K,11,0),"")</f>
        <v>R5</v>
      </c>
      <c r="C8" s="151"/>
      <c r="D8" s="151" t="s">
        <v>31945</v>
      </c>
      <c r="E8" s="151"/>
      <c r="F8" s="152"/>
      <c r="G8" s="153">
        <f ca="1">IFERROR(NOW()-F8,"")</f>
        <v>45965.521579513887</v>
      </c>
      <c r="H8" s="152"/>
      <c r="I8" s="151" t="str">
        <f>IFERROR(VLOOKUP(D8,DB!A:F,6,0),"")</f>
        <v>SCECO</v>
      </c>
      <c r="J8" s="151" t="str">
        <f>IFERROR(VLOOKUP(D8,DB!A:G,7,0),"")</f>
        <v>Weak</v>
      </c>
      <c r="K8" s="151"/>
      <c r="L8" s="151" t="str">
        <f>IFERROR(VLOOKUP(D8,DB!A:I,9,0),"")</f>
        <v>Latis</v>
      </c>
    </row>
    <row r="9" spans="1:13" ht="15">
      <c r="A9" s="151"/>
      <c r="B9" s="151" t="str">
        <f>IFERROR(VLOOKUP(D9,DB!A:K,11,0),"")</f>
        <v>R5</v>
      </c>
      <c r="C9" s="151"/>
      <c r="D9" s="151" t="s">
        <v>38164</v>
      </c>
      <c r="E9" s="151"/>
      <c r="F9" s="152"/>
      <c r="G9" s="153">
        <f ca="1">IFERROR(NOW()-F9,"")</f>
        <v>45965.521579513887</v>
      </c>
      <c r="H9" s="152"/>
      <c r="I9" s="151" t="str">
        <f>IFERROR(VLOOKUP(D9,DB!A:F,6,0),"")</f>
        <v>SCECO</v>
      </c>
      <c r="J9" s="151" t="str">
        <f>IFERROR(VLOOKUP(D9,DB!A:G,7,0),"")</f>
        <v>Dead</v>
      </c>
      <c r="K9" s="151"/>
      <c r="L9" s="151" t="str">
        <f>IFERROR(VLOOKUP(D9,DB!A:I,9,0),"")</f>
        <v>Latis</v>
      </c>
    </row>
    <row r="10" spans="1:13" ht="15">
      <c r="A10" s="151"/>
      <c r="B10" s="151" t="str">
        <f>IFERROR(VLOOKUP(D10,DB!A:K,11,0),"")</f>
        <v/>
      </c>
      <c r="C10" s="151"/>
      <c r="D10" s="151"/>
      <c r="E10" s="151"/>
      <c r="F10" s="152"/>
      <c r="G10" s="153">
        <f ca="1">IFERROR(NOW()-F10,"")</f>
        <v>45965.521579513887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45965.521579513887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45965.521579513887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45965.521579513887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45965.521579513887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45965.521579513887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45965.521579513887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45965.521579513887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45965.521579513887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45965.521579513887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45965.521579513887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45965.521579513887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45965.521579513887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45965.521579513887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45965.521579513887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45965.521579513887</v>
      </c>
      <c r="H25" s="152"/>
      <c r="I25" s="151" t="str">
        <f>IFERROR(VLOOKUP(D25,DB!A:F,6,0),"")</f>
        <v/>
      </c>
      <c r="J25" s="151" t="str">
        <f>IFERROR(VLOOKUP(D25,DB!A:G,7,0),"")</f>
        <v/>
      </c>
      <c r="K25" s="151"/>
      <c r="L25" s="151" t="str">
        <f>IFERROR(VLOOKUP(D25,DB!A:I,9,0),"")</f>
        <v/>
      </c>
    </row>
    <row r="26" spans="1:12" ht="15">
      <c r="A26" s="157"/>
      <c r="B26" s="157" t="str">
        <f>IFERROR(VLOOKUP(D26,DB!A:K,11,0),"")</f>
        <v/>
      </c>
      <c r="C26" s="157"/>
      <c r="D26" s="157"/>
      <c r="E26" s="157"/>
      <c r="F26" s="158"/>
      <c r="G26" s="159">
        <f ca="1">IFERROR(NOW()-F26,"")</f>
        <v>45965.521579513887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45965.521579513887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45965.521579513887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45965.521579513887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45965.521579513887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45965.521579513887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45965.521579513887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45965.521579513887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45965.521579513887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45965.521579513887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45965.521579513887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45965.521579513887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45965.521579513887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45965.521579513887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45965.521579513887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45965.521579513887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45965.521579513887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45965.521579513887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45965.521579513887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45965.521579513887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45965.521579513887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45965.521579513887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45965.521579513887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45965.521579513887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45965.521579513887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45965.521579513887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45965.521579513887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45965.521579513887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45965.521579513887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45965.521579513887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45965.521579513887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45965.521579513887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45965.521579513887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45965.521579513887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45965.521579513887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45965.521579513887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45965.521579513887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45965.521579513887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45965.521579513887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45965.521579513887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45965.521579513887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45965.521579513887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45965.521579513887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45965.521579513887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45965.521579513887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45965.521579513887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45965.521579513887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45965.521579513887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45965.521579513887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45965.521579513887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45965.521579513887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45965.521579513887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45965.521579513887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45965.521579513887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45965.521579513887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45965.521579513887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45965.521579513887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45965.521579513887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45965.521579513887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45965.521579513887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45965.521579513887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45965.521579513887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45965.521579513887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45965.521579513887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45965.521579513887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45965.521579513887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45965.521579513887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45965.521579513887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45965.521579513887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45965.521579513887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45965.521579513887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45965.521579513887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45965.521579513887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45965.521579513887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45965.521579513887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45965.521579513887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45965.521579513887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45965.521579513887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45965.521579513887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45965.521579513887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45965.521579513887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45965.521579513887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45965.521579513887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45965.521579513887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45965.521579513887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45965.521579513887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45965.521579513887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45965.521579513887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45965.521579513887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45965.521579513887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45965.521579513887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45965.521579513887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45965.521579513887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45965.521579513887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45965.521579513887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45965.521579513887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45965.521579513887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45965.521579513887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45965.521579513887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45965.521579513887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45965.521579513887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45965.521579513887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45965.521579513887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45965.521579513887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45965.521579513887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45965.521579513887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45965.521579513887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45965.521579513887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45965.521579513887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45965.521579513887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45965.521579513887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45965.521579513887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45965.521579513887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45965.521579513887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45965.521579513887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45965.521579513887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45965.521579513887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45965.521579513887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45965.521579513887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45965.521579513887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45965.521579513887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45965.521579513887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45965.521579513887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45965.521579513887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45965.521579513887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45965.521579513887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45965.521579513887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45965.521579513887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45965.521579513887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45965.521579513887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45965.521579513887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45965.521579513887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45965.521579513887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45965.521579513887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45965.521579513887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45965.521579513887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45965.521579513887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45965.521579513887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45965.521579513887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45965.521579513887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45965.521579513887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45965.521579513887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45965.521579513887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45965.521579513887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45965.521579513887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45965.521579513887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45965.521579513887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45965.521579513887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45965.521579513887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45965.521579513887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45965.521579513887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45965.521579513887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45965.521579513887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45965.521579513887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45965.521579513887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45965.521579513887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45965.521579513887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45965.521579513887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45965.521579513887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45965.521579513887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45965.521579513887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45965.521579513887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45965.521579513887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45965.521579513887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45965.521579513887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45965.521579513887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45965.521579513887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45965.521579513887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45965.521579513887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45965.521579513887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45965.521579513887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45965.521579513887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45965.521579513887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45965.521579513887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45965.521579513887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45965.521579513887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45965.521579513887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45965.521579513887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45965.521579513887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45965.521579513887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45965.521579513887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45965.521579513887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45965.521579513887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45965.521579513887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45965.521579513887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45965.521579513887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45965.521579513887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45965.521579513887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45965.521579513887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45965.521579513887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45965.521579513887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45965.521579513887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45965.521579513887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45965.521579513887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45965.521579513887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45965.521579513887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45965.521579513887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45965.521579513887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45965.521579513887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45965.521579513887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45965.521579513887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45965.521579513887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45965.521579513887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45965.521579513887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45965.521579513887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45965.521579513887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45965.521579513887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45965.521579513887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45965.521579513887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45965.521579513887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45965.521579513887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45965.521579513887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45965.521579513887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45965.521579513887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45965.521579513887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45965.521579513887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45965.521579513887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45965.521579513887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45965.521579513887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45965.521579513887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45965.521579513887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45965.521579513887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45965.521579513887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45965.521579513887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45965.521579513887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45965.521579513887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45965.521579513887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45965.521579513887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45965.521579513887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45965.521579513887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45965.521579513887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45965.521579513887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45965.521579513887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45965.521579513887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45965.521579513887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45965.521579513887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45965.521579513887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45965.521579513887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45965.521579513887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45965.521579513887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45965.521579513887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45965.521579513887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45965.521579513887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45965.521579513887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45965.521579513887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45965.521579513887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45965.521579513887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45965.521579513887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45965.521579513887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45965.521579513887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45965.521579513887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45965.521579513887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45965.521579513887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45965.521579513887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45965.521579513887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45965.521579513887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45965.521579513887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45965.521579513887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45965.521579513887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45965.521579513887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45965.521579513887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45965.521579513887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45965.521579513887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45965.521579513887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45965.521579513887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45965.521579513887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45965.521579513887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45965.521579513887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45965.521579513887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45965.521579513887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45965.521579513887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45965.521579513887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45965.521579513887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45965.521579513887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45965.521579513887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45965.521579513887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45965.521579513887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45965.521579513887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45965.521579513887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45965.521579513887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45965.521579513887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45965.521579513887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45965.521579513887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45965.521579513887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45965.521579513887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45965.521579513887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45965.521579513887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45965.521579513887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45965.521579513887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45965.521579513887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45965.521579513887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45965.521579513887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45965.521579513887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45965.521579513887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45965.521579513887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45965.521579513887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45965.521579513887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45965.521579513887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45965.521579513887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45965.521579513887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45965.521579513887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45965.521579513887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45965.521579513887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45965.521579513887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45965.521579513887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45965.521579513887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45965.521579513887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45965.521579513887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45965.521579513887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45965.521579513887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45965.521579513887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45965.521579513887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45965.521579513887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45965.521579513887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45965.521579513887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45965.521579513887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45965.521579513887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45965.521579513887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45965.521579513887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45965.521579513887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45965.521579513887</v>
      </c>
      <c r="H346" s="158"/>
      <c r="I346" s="157" t="str">
        <f>IFERROR(VLOOKUP(D346,DB!A:F,6,0),"")</f>
        <v/>
      </c>
      <c r="J346" s="157" t="str">
        <f>IFERROR(VLOOKUP(D346,DB!A:G,7,0),"")</f>
        <v/>
      </c>
      <c r="K346" s="157"/>
      <c r="L346" s="157" t="str">
        <f>IFERROR(VLOOKUP(D346,DB!A:I,9,0),"")</f>
        <v/>
      </c>
    </row>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6" ht="15"/>
    <row r="457" ht="15"/>
    <row r="459" ht="15"/>
    <row r="460" ht="15"/>
    <row r="461" ht="15"/>
    <row r="462" ht="15"/>
    <row r="464" ht="15"/>
    <row r="465" ht="15"/>
    <row r="472" ht="15"/>
    <row r="473" ht="15"/>
    <row r="474" ht="15"/>
    <row r="475" ht="15"/>
    <row r="476" ht="15"/>
    <row r="477" ht="15"/>
    <row r="480" ht="15"/>
    <row r="481" ht="15"/>
    <row r="482" ht="15"/>
    <row r="483" ht="15"/>
    <row r="484" ht="15"/>
    <row r="485" ht="15"/>
    <row r="486" ht="15"/>
    <row r="487" ht="15"/>
    <row r="488" ht="15"/>
    <row r="489" ht="15"/>
    <row r="490" ht="15"/>
    <row r="491"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7" ht="15"/>
    <row r="548" ht="15"/>
    <row r="585" ht="15"/>
    <row r="586" ht="15"/>
    <row r="587" ht="15"/>
    <row r="588" ht="15"/>
    <row r="589" ht="15"/>
    <row r="590" ht="15"/>
    <row r="591" ht="15"/>
    <row r="592" ht="15"/>
    <row r="593" ht="15"/>
    <row r="594"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5" ht="15"/>
    <row r="676" ht="15"/>
    <row r="677" ht="15"/>
    <row r="679" ht="15"/>
    <row r="680"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884" ht="15"/>
    <row r="885" ht="15"/>
    <row r="886" ht="15"/>
    <row r="887" ht="15"/>
    <row r="888" ht="15"/>
    <row r="889" ht="15"/>
    <row r="895" ht="15"/>
    <row r="896" ht="15"/>
    <row r="897" ht="15"/>
    <row r="898" ht="15"/>
    <row r="899" ht="15"/>
    <row r="900" ht="15"/>
    <row r="901"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2" ht="15"/>
    <row r="953" ht="15"/>
    <row r="959" ht="15"/>
    <row r="960" ht="15"/>
    <row r="962" ht="15"/>
    <row r="963" ht="15"/>
    <row r="964" ht="15"/>
    <row r="965" ht="15"/>
    <row r="966" ht="15"/>
    <row r="967" ht="15"/>
    <row r="968" ht="15"/>
    <row r="970" ht="15"/>
    <row r="971" ht="15"/>
    <row r="972"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042" ht="15"/>
    <row r="1043" ht="15"/>
    <row r="1044" ht="15"/>
    <row r="1045" ht="15"/>
    <row r="1046" ht="15"/>
    <row r="1047" ht="15"/>
    <row r="1048" ht="15"/>
    <row r="1049" ht="15"/>
    <row r="1050" ht="15"/>
    <row r="1051" ht="15"/>
    <row r="1052" ht="15"/>
    <row r="1053" ht="15"/>
    <row r="1054"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90" ht="15"/>
    <row r="1091" ht="15"/>
    <row r="1092" ht="15"/>
    <row r="1093" ht="15"/>
    <row r="1094" ht="15"/>
    <row r="1095" ht="15"/>
    <row r="1096" ht="15"/>
    <row r="1097" ht="15"/>
    <row r="1098" ht="15"/>
    <row r="1099" ht="15"/>
    <row r="1107" ht="15"/>
    <row r="1108" ht="15"/>
    <row r="1111" ht="15"/>
    <row r="1112" ht="15"/>
    <row r="1113" ht="15"/>
    <row r="1114" ht="15"/>
    <row r="1115" ht="15"/>
    <row r="1116" ht="15"/>
    <row r="1117" ht="15"/>
    <row r="1118" ht="15"/>
    <row r="1121" ht="15"/>
    <row r="1122" ht="15"/>
    <row r="1123" ht="15"/>
    <row r="1124" ht="15"/>
    <row r="1125" ht="15"/>
    <row r="1126" ht="15"/>
    <row r="1127" ht="15"/>
    <row r="1128" ht="15"/>
    <row r="1129" ht="15"/>
    <row r="1130" ht="15"/>
    <row r="1131" ht="15"/>
    <row r="1132" ht="15"/>
    <row r="1134" ht="15"/>
    <row r="1135" ht="15"/>
    <row r="1136" ht="15"/>
    <row r="1139" ht="15"/>
    <row r="1141" ht="15"/>
    <row r="1143" ht="15"/>
    <row r="1146" ht="15"/>
    <row r="1147" ht="15"/>
    <row r="1148" ht="15"/>
    <row r="1150" ht="15"/>
    <row r="1152" ht="15"/>
    <row r="1153" ht="15"/>
    <row r="1154" ht="15"/>
    <row r="1155" ht="15"/>
    <row r="1156" ht="15"/>
    <row r="1158" ht="15"/>
    <row r="1159" ht="15"/>
    <row r="1160" ht="15"/>
    <row r="1161" ht="15"/>
    <row r="1163" ht="15"/>
    <row r="1165" ht="15"/>
    <row r="1166" ht="15"/>
    <row r="1168" ht="15"/>
    <row r="1169" ht="15"/>
    <row r="1170" ht="15"/>
    <row r="1171" ht="15"/>
    <row r="1173" ht="15"/>
    <row r="1175" ht="15"/>
    <row r="1176" ht="15"/>
    <row r="1177" ht="15"/>
    <row r="1178" ht="15"/>
    <row r="1180" ht="15"/>
    <row r="1181" ht="15"/>
    <row r="1182" ht="15"/>
    <row r="1183" ht="15"/>
    <row r="1184" ht="15"/>
    <row r="1185" ht="15"/>
    <row r="1186" ht="15"/>
    <row r="1189" ht="15"/>
    <row r="1191" ht="15"/>
    <row r="1192" ht="15"/>
    <row r="1193" ht="15"/>
    <row r="1194" ht="15"/>
    <row r="1195" ht="15"/>
    <row r="1196" ht="15"/>
    <row r="1197" ht="15"/>
    <row r="1198" ht="15"/>
    <row r="1201" ht="15"/>
    <row r="1202" ht="15"/>
    <row r="1204" ht="15"/>
    <row r="1206" ht="15"/>
    <row r="1207" ht="15"/>
    <row r="1208" ht="15"/>
    <row r="1209" ht="15"/>
    <row r="1210" ht="15"/>
    <row r="1214" ht="15"/>
    <row r="1215" ht="15"/>
    <row r="1217" ht="15"/>
    <row r="1218" ht="15"/>
    <row r="1221" ht="15"/>
    <row r="1222" ht="15"/>
    <row r="1226" ht="15"/>
    <row r="1233" ht="15"/>
    <row r="1235" ht="15"/>
    <row r="1236" ht="15"/>
    <row r="1237" ht="15"/>
    <row r="1244" ht="15"/>
    <row r="1245" ht="15"/>
    <row r="1246" ht="15"/>
    <row r="1247" ht="15"/>
    <row r="1249" ht="15"/>
    <row r="1251" ht="15"/>
    <row r="1260" ht="15"/>
    <row r="1261" ht="15"/>
    <row r="1262" ht="15"/>
  </sheetData>
  <dataValidations count="2">
    <dataValidation allowBlank="1" showInputMessage="1" showErrorMessage="1" sqref="E1" xr:uid="{920C6338-E771-4DAE-8C89-92A9093EA4DE}"/>
    <dataValidation type="list" allowBlank="1" showInputMessage="1" showErrorMessage="1" sqref="E2:E3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39122</v>
      </c>
      <c r="B2" s="169" t="str">
        <f>IFERROR(VLOOKUP(D2,DB!A:K,11,0),"")</f>
        <v>R6</v>
      </c>
      <c r="C2" s="170">
        <v>1</v>
      </c>
      <c r="D2" s="169" t="s">
        <v>33695</v>
      </c>
      <c r="E2" s="102" t="s">
        <v>39021</v>
      </c>
      <c r="F2" s="175">
        <v>45965.468449074076</v>
      </c>
      <c r="G2" s="115">
        <f ca="1">IFERROR(NOW()-F2,"-")</f>
        <v>5.3130439810047392E-2</v>
      </c>
      <c r="H2" s="171">
        <v>45965.46193287037</v>
      </c>
      <c r="I2" s="169" t="str">
        <f>IFERROR(VLOOKUP(D2,DB!A:F,6,0),"")</f>
        <v>SCECO</v>
      </c>
      <c r="J2" s="102" t="str">
        <f>IFERROR(VLOOKUP(D2,DB!A:G,7,0),"")</f>
        <v>Weak</v>
      </c>
      <c r="K2" s="172" t="s">
        <v>39123</v>
      </c>
      <c r="L2" s="173" t="str">
        <f>IFERROR(VLOOKUP(D2,DB!A:I,9,0),"")</f>
        <v>Latis</v>
      </c>
    </row>
    <row r="3" spans="1:16383" ht="31.5" customHeight="1">
      <c r="A3" s="168"/>
      <c r="B3" s="169" t="str">
        <f>IFERROR(VLOOKUP(D3,DB!A:K,11,0),"")</f>
        <v/>
      </c>
      <c r="C3" s="170"/>
      <c r="D3" s="169"/>
      <c r="E3" s="102"/>
      <c r="F3" s="171"/>
      <c r="G3" s="115">
        <f ca="1">IFERROR(NOW()-F3,"-")</f>
        <v>45965.521579513887</v>
      </c>
      <c r="H3" s="171"/>
      <c r="I3" s="169" t="str">
        <f>IFERROR(VLOOKUP(D3,DB!A:F,6,0),"")</f>
        <v/>
      </c>
      <c r="J3" s="102" t="str">
        <f>IFERROR(VLOOKUP(D3,DB!A:G,7,0),"")</f>
        <v/>
      </c>
      <c r="K3" s="172"/>
      <c r="L3" s="173" t="str">
        <f>IFERROR(VLOOKUP(D3,DB!A:I,9,0),"")</f>
        <v/>
      </c>
    </row>
    <row r="4" spans="1:16383" ht="31.5" customHeight="1">
      <c r="A4" s="168"/>
      <c r="B4" s="169" t="str">
        <f>IFERROR(VLOOKUP(D4,DB!A:K,11,0),"")</f>
        <v/>
      </c>
      <c r="C4" s="170"/>
      <c r="D4" s="169"/>
      <c r="E4" s="102"/>
      <c r="F4" s="171"/>
      <c r="G4" s="115">
        <f ca="1">IFERROR(NOW()-F4,"-")</f>
        <v>45965.521579513887</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02"/>
      <c r="F5" s="171"/>
      <c r="G5" s="115">
        <f ca="1">IFERROR(NOW()-F5,"-")</f>
        <v>45965.521579513887</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45965.521579513887</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45965.521579513887</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45965.521579513887</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45965.521579513887</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45965.521579513887</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45965.521579513887</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45965.521579513887</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45965.521579513887</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45965.521579513887</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45965.521579513887</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45965.521579513887</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45965.521579513887</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45965.521579513887</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45965.521579513887</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45965.521579513887</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45965.521579513887</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45965.521579513887</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45965.521579513887</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45965.521579513887</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45965.521579513887</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02"/>
      <c r="F26" s="171"/>
      <c r="G26" s="115">
        <f ca="1">IFERROR(NOW()-F26,"-")</f>
        <v>45965.521579513887</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74"/>
      <c r="F27" s="171"/>
      <c r="G27" s="115">
        <f ca="1">IFERROR(NOW()-F27,"-")</f>
        <v>45965.521579513887</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74"/>
      <c r="F28" s="171"/>
      <c r="G28" s="115">
        <f ca="1">IFERROR(NOW()-F28,"-")</f>
        <v>45965.521579513887</v>
      </c>
      <c r="H28" s="171"/>
      <c r="I28" s="169" t="str">
        <f>IFERROR(VLOOKUP(D28,DB!A:F,6,0),"")</f>
        <v/>
      </c>
      <c r="J28" s="102" t="str">
        <f>IFERROR(VLOOKUP(D28,DB!A:G,7,0),"")</f>
        <v/>
      </c>
      <c r="K28" s="172"/>
      <c r="L28" s="173" t="str">
        <f>IFERROR(VLOOKUP(D28,DB!A:I,9,0),"")</f>
        <v/>
      </c>
    </row>
    <row r="29" spans="1:12" ht="31.5" customHeight="1">
      <c r="A29" s="168"/>
      <c r="B29" s="169" t="str">
        <f>IFERROR(VLOOKUP(D29,DB!A:K,11,0),"")</f>
        <v/>
      </c>
      <c r="C29" s="170"/>
      <c r="D29" s="169"/>
      <c r="E29" s="174"/>
      <c r="F29" s="171"/>
      <c r="G29" s="115">
        <f ca="1">IFERROR(NOW()-F29,"-")</f>
        <v>45965.521579513887</v>
      </c>
      <c r="H29" s="171"/>
      <c r="I29" s="169" t="str">
        <f>IFERROR(VLOOKUP(D29,DB!A:F,6,0),"")</f>
        <v/>
      </c>
      <c r="J29" s="102" t="str">
        <f>IFERROR(VLOOKUP(D29,DB!A:G,7,0),"")</f>
        <v/>
      </c>
      <c r="K29" s="172"/>
      <c r="L29" s="173" t="str">
        <f>IFERROR(VLOOKUP(D29,DB!A:I,9,0),"")</f>
        <v/>
      </c>
    </row>
    <row r="30" spans="1:12" ht="31.5" customHeight="1">
      <c r="A30" s="168"/>
      <c r="B30" s="169" t="str">
        <f>IFERROR(VLOOKUP(D30,DB!A:K,11,0),"")</f>
        <v/>
      </c>
      <c r="C30" s="170"/>
      <c r="D30" s="169"/>
      <c r="E30" s="174"/>
      <c r="F30" s="171"/>
      <c r="G30" s="115">
        <f ca="1">IFERROR(NOW()-F30,"-")</f>
        <v>45965.521579513887</v>
      </c>
      <c r="H30" s="171"/>
      <c r="I30" s="169" t="str">
        <f>IFERROR(VLOOKUP(D30,DB!A:F,6,0),"")</f>
        <v/>
      </c>
      <c r="J30" s="102" t="str">
        <f>IFERROR(VLOOKUP(D30,DB!A:G,7,0),"")</f>
        <v/>
      </c>
      <c r="K30" s="172"/>
      <c r="L30" s="173" t="str">
        <f>IFERROR(VLOOKUP(D30,DB!A:I,9,0),"")</f>
        <v/>
      </c>
    </row>
    <row r="31" spans="1:12" ht="31.5" customHeight="1">
      <c r="A31" s="168"/>
      <c r="B31" s="169" t="str">
        <f>IFERROR(VLOOKUP(D31,DB!A:K,11,0),"")</f>
        <v/>
      </c>
      <c r="C31" s="170"/>
      <c r="D31" s="169"/>
      <c r="E31" s="174"/>
      <c r="F31" s="171"/>
      <c r="G31" s="115">
        <f ca="1">IFERROR(NOW()-F31,"-")</f>
        <v>45965.521579513887</v>
      </c>
      <c r="H31" s="171"/>
      <c r="I31" s="169" t="str">
        <f>IFERROR(VLOOKUP(D31,DB!A:F,6,0),"")</f>
        <v/>
      </c>
      <c r="J31" s="102" t="str">
        <f>IFERROR(VLOOKUP(D31,DB!A:G,7,0),"")</f>
        <v/>
      </c>
      <c r="K31" s="172"/>
      <c r="L31" s="173" t="str">
        <f>IFERROR(VLOOKUP(D31,DB!A:I,9,0),"")</f>
        <v/>
      </c>
    </row>
    <row r="32" spans="1:12" ht="31.5" customHeight="1">
      <c r="A32" s="168"/>
      <c r="B32" s="169" t="str">
        <f>IFERROR(VLOOKUP(D32,DB!A:K,11,0),"")</f>
        <v/>
      </c>
      <c r="C32" s="170"/>
      <c r="D32" s="169"/>
      <c r="E32" s="174"/>
      <c r="F32" s="171"/>
      <c r="G32" s="115">
        <f ca="1">IFERROR(NOW()-F32,"-")</f>
        <v>45965.521579513887</v>
      </c>
      <c r="H32" s="171"/>
      <c r="I32" s="169" t="str">
        <f>IFERROR(VLOOKUP(D32,DB!A:F,6,0),"")</f>
        <v/>
      </c>
      <c r="J32" s="102" t="str">
        <f>IFERROR(VLOOKUP(D32,DB!A:G,7,0),"")</f>
        <v/>
      </c>
      <c r="K32" s="172"/>
      <c r="L32" s="173" t="str">
        <f>IFERROR(VLOOKUP(D32,DB!A:I,9,0),"")</f>
        <v/>
      </c>
    </row>
    <row r="33" spans="1:12" ht="31.5" customHeight="1">
      <c r="A33" s="168"/>
      <c r="B33" s="169" t="str">
        <f>IFERROR(VLOOKUP(D33,DB!A:K,11,0),"")</f>
        <v/>
      </c>
      <c r="C33" s="170"/>
      <c r="D33" s="169"/>
      <c r="E33" s="174"/>
      <c r="F33" s="171"/>
      <c r="G33" s="115">
        <f ca="1">IFERROR(NOW()-F33,"-")</f>
        <v>45965.521579513887</v>
      </c>
      <c r="H33" s="171"/>
      <c r="I33" s="169" t="str">
        <f>IFERROR(VLOOKUP(D33,DB!A:F,6,0),"")</f>
        <v/>
      </c>
      <c r="J33" s="102" t="str">
        <f>IFERROR(VLOOKUP(D33,DB!A:G,7,0),"")</f>
        <v/>
      </c>
      <c r="K33" s="172"/>
      <c r="L33" s="173" t="str">
        <f>IFERROR(VLOOKUP(D33,DB!A:I,9,0),"")</f>
        <v/>
      </c>
    </row>
    <row r="34" spans="1:12" ht="31.5" customHeight="1">
      <c r="A34" s="103"/>
      <c r="B34" s="102" t="str">
        <f>IFERROR(VLOOKUP(D34,DB!A:K,11,0),"")</f>
        <v/>
      </c>
      <c r="C34" s="104"/>
      <c r="D34" s="102"/>
      <c r="E34" s="105"/>
      <c r="F34" s="106"/>
      <c r="G34" s="76">
        <f ca="1">IFERROR(NOW()-F34,"-")</f>
        <v>45965.521579513887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45965.521579513887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45965.521579513887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45965.521579513887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45965.521579513887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45965.521579513887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45965.521579513887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45965.521579513887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45965.521579513887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45965.521579513887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45965.521579513887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45965.521579513887</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45965.521579513887</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45965.521579513887</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45965.521579513887</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45965.521579513887</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45965.521579513887</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45965.521579513887</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45965.521579513887</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45965.521579513887</v>
      </c>
      <c r="H53" s="106"/>
      <c r="I53" s="102" t="str">
        <f>IFERROR(VLOOKUP(D53,DB!A:F,6,0),"")</f>
        <v/>
      </c>
      <c r="J53" s="101" t="str">
        <f>IFERROR(VLOOKUP(D53,DB!A:G,7,0),"")</f>
        <v/>
      </c>
      <c r="K53" s="107"/>
      <c r="L53" s="108" t="str">
        <f>IFERROR(VLOOKUP(D53,DB!A:I,9,0),"")</f>
        <v/>
      </c>
    </row>
  </sheetData>
  <dataValidations count="2">
    <dataValidation allowBlank="1" showInputMessage="1" showErrorMessage="1" sqref="E1" xr:uid="{380493DB-286A-4683-AF55-C78F04945A49}"/>
    <dataValidation type="list" allowBlank="1" showInputMessage="1" showErrorMessage="1" sqref="E2:E5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2025-11-04T09:33:07Z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