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05" documentId="120_S{2AC9BD13-BADA-5192-A53E-5A8FF88502F6}" xr6:coauthVersionLast="47" xr6:coauthVersionMax="47" xr10:uidLastSave="{09E94D21-2CB0-455F-960C-3FB78B8BF54C}"/>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2" i="3" l="1"/>
  <c r="I8" i="5"/>
  <c r="J8" i="5"/>
  <c r="I9" i="5"/>
  <c r="J9" i="5"/>
  <c r="I10" i="5"/>
  <c r="J10" i="5"/>
  <c r="I11" i="5"/>
  <c r="J11" i="5"/>
  <c r="I12" i="5"/>
  <c r="J12" i="5"/>
  <c r="B8" i="5"/>
  <c r="B9" i="5"/>
  <c r="B10" i="5"/>
  <c r="B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B12" i="5"/>
  <c r="G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1"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<sst xmlns="http://schemas.openxmlformats.org/spreadsheetml/2006/main" count="181550" uniqueCount="39153">
  <si>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</si>
  <si>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</si>
  <si>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</si>
  <si>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</si>
  <si>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</si>
  <si>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</si>
  <si>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</si>
  <si>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</si>
  <si>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</si>
  <si>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</si>
  <si>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</si>
  <si>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</si>
  <si>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</si>
  <si>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</si>
  <si>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</si>
  <si>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</si>
  <si>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</si>
  <si>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</si>
  <si>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</si>
  <si>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</si>
  <si>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</si>
  <si>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</si>
  <si>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</si>
  <si>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</si>
  <si>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</si>
  <si>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</si>
  <si>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</si>
  <si>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</si>
  <si>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</si>
  <si>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</si>
  <si>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</si>
  <si>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</si>
  <si>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</si>
  <si>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</si>
  <si>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</si>
  <si>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</si>
  <si>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</si>
  <si>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</si>
  <si>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</si>
  <si>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</si>
  <si>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</si>
  <si>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</si>
  <si>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</si>
  <si>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</si>
  <si>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</si>
  <si>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</si>
  <si>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</si>
  <si>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</si>
  <si>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</si>
  <si>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</si>
  <si>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</si>
  <si>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</si>
  <si>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</si>
  <si>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</si>
  <si>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</si>
  <si>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</si>
  <si>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</si>
  <si>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</si>
  <si>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</si>
  <si>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</si>
  <si>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</si>
  <si>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</si>
  <si>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</si>
  <si>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</si>
  <si>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</si>
  <si>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</si>
  <si>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</si>
  <si>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</si>
  <si>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</si>
  <si>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</si>
  <si>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</si>
  <si>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</si>
  <si>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</si>
  <si>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</si>
  <si>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</si>
  <si>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</si>
  <si>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</si>
  <si>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</si>
  <si>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</si>
  <si>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</si>
  <si>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</si>
  <si>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</si>
  <si>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</si>
  <si>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</si>
  <si>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</si>
  <si>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</si>
  <si>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</si>
  <si>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</si>
  <si>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</si>
  <si>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</si>
  <si>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</si>
  <si>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</si>
  <si>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</si>
  <si>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</si>
  <si>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</si>
  <si>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</si>
  <si>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</si>
  <si>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</si>
  <si>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</si>
  <si>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</si>
  <si>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</si>
  <si>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</si>
  <si>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</si>
  <si>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</si>
  <si>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</si>
  <si>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</si>
  <si>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</si>
  <si>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</si>
  <si>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</si>
  <si>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</si>
  <si>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</si>
  <si>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</si>
  <si>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</si>
  <si>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</si>
  <si>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</si>
  <si>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</si>
  <si>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</si>
  <si>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</si>
  <si>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</si>
  <si>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</si>
  <si>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</si>
  <si>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</si>
  <si>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</si>
  <si>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</si>
  <si>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</si>
  <si>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</si>
  <si>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</si>
  <si>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</si>
  <si>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</si>
  <si>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</si>
  <si>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</si>
  <si>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</si>
  <si>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</si>
  <si>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</si>
  <si>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</si>
  <si>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</si>
  <si>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</si>
  <si>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</si>
  <si>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</si>
  <si>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</si>
  <si>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</si>
  <si>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</si>
  <si>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</si>
  <si>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</si>
  <si>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</si>
  <si>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</si>
  <si>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</si>
  <si>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</si>
  <si>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</si>
  <si>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</si>
  <si>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</si>
  <si>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</si>
  <si>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</si>
  <si>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</si>
  <si>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</si>
  <si>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</si>
  <si>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</si>
  <si>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</si>
  <si>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</si>
  <si>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</si>
  <si>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</si>
  <si>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</si>
  <si>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</si>
  <si>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</si>
  <si>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</si>
  <si>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</si>
  <si>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</si>
  <si>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</si>
  <si>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</si>
  <si>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</si>
  <si>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</si>
  <si>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</si>
  <si>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</si>
  <si>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</si>
  <si>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</si>
  <si>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</si>
  <si>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</si>
  <si>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</si>
  <si>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</si>
  <si>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</si>
  <si>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</si>
  <si>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</si>
  <si>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</si>
  <si>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</si>
  <si>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</si>
  <si>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</si>
  <si>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</si>
  <si>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</si>
  <si>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</si>
  <si>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</si>
  <si>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</si>
  <si>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</si>
  <si>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</si>
  <si>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</si>
  <si>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</si>
  <si>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</si>
  <si>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</si>
  <si>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</si>
  <si>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</si>
  <si>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</si>
  <si>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</si>
  <si>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</si>
  <si>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</si>
  <si>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</si>
  <si>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</si>
  <si>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</si>
  <si>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</si>
  <si>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</si>
  <si>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</si>
  <si>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</si>
  <si>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</si>
  <si>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</si>
  <si>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</si>
  <si>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</si>
  <si>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</si>
  <si>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</si>
  <si>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</si>
  <si>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</si>
  <si>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</si>
  <si>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</si>
  <si>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</si>
  <si>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</si>
  <si>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</si>
  <si>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</si>
  <si>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</si>
  <si>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</si>
  <si>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</si>
  <si>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</si>
  <si>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</si>
  <si>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</si>
  <si>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</si>
  <si>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</si>
  <si>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</si>
  <si>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</si>
  <si>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</si>
  <si>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</si>
  <si>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</si>
  <si>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</si>
  <si>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</si>
  <si>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</si>
  <si>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</si>
  <si>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</si>
  <si>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</si>
  <si>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</si>
  <si>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</si>
  <si>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</si>
  <si>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</si>
  <si>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</si>
  <si>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</si>
  <si>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</si>
  <si>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</si>
  <si>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</si>
  <si>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</si>
  <si>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</si>
  <si>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</si>
  <si>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</si>
  <si>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</si>
  <si>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</si>
  <si>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</si>
  <si>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</si>
  <si>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</si>
  <si>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</si>
  <si>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</si>
  <si>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</si>
  <si>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</si>
  <si>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</si>
  <si>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</si>
  <si>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</si>
  <si>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</si>
  <si>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</si>
  <si>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</si>
  <si>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</si>
  <si>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</si>
  <si>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</si>
  <si>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</si>
  <si>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</si>
  <si>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</si>
  <si>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</si>
  <si>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</si>
  <si>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</si>
  <si>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</si>
  <si>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</si>
  <si>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</si>
  <si>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</si>
  <si>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</si>
  <si>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</si>
  <si>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</si>
  <si>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</si>
  <si>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</si>
  <si>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</si>
  <si>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</si>
  <si>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</si>
  <si>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</si>
  <si>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</si>
  <si>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</si>
  <si>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</si>
  <si>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</si>
  <si>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</si>
  <si>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</si>
  <si>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</si>
  <si>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</si>
  <si>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</si>
  <si>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</si>
  <si>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</si>
  <si>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</si>
  <si>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</si>
  <si>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</si>
  <si>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</si>
  <si>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</si>
  <si>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</si>
  <si>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</si>
  <si>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</si>
  <si>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</si>
  <si>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</si>
  <si>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</si>
  <si>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</si>
  <si>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</si>
  <si>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</si>
  <si>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</si>
  <si>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</si>
  <si>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</si>
  <si>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</si>
  <si>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</si>
  <si>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</si>
  <si>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</si>
  <si>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</si>
  <si>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</si>
  <si>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</si>
  <si>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</si>
  <si>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</si>
  <si>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</si>
  <si>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</si>
  <si>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</si>
  <si>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</si>
  <si>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</si>
  <si>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</si>
  <si>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</si>
  <si>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</si>
  <si>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</si>
  <si>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</si>
  <si>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</si>
  <si>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</si>
  <si>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</si>
  <si>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</si>
  <si>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</si>
  <si>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</si>
  <si>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</si>
  <si>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</si>
  <si>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</si>
  <si>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</si>
  <si>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</si>
  <si>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</si>
  <si>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</si>
  <si>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</si>
  <si>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</si>
  <si>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</si>
  <si>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</si>
  <si>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</si>
  <si>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</si>
  <si>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</si>
  <si>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</si>
  <si>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</si>
  <si>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</si>
  <si>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</si>
  <si>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</si>
  <si>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</si>
  <si>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</si>
  <si>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</si>
  <si>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</si>
  <si>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</si>
  <si>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</si>
  <si>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</si>
  <si>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</si>
  <si>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</si>
  <si>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</si>
  <si>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</si>
  <si>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</si>
  <si>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</si>
  <si>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</si>
  <si>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</si>
  <si>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</si>
  <si>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</si>
  <si>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</si>
  <si>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</si>
  <si>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</si>
  <si>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</si>
  <si>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</si>
  <si>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</si>
  <si>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</si>
  <si>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</si>
  <si>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</si>
  <si>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</si>
  <si>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</si>
  <si>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</si>
  <si>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</si>
  <si>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</si>
  <si>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</si>
  <si>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</si>
  <si>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</si>
  <si>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</si>
  <si>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</si>
  <si>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</si>
  <si>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</si>
  <si>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</si>
  <si>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</si>
  <si>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</si>
  <si>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</si>
  <si>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</si>
  <si>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</si>
  <si>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</si>
  <si>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</si>
  <si>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</si>
  <si>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</si>
  <si>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</si>
  <si>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</si>
  <si>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</si>
  <si>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</si>
  <si>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</si>
  <si>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</si>
  <si>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</si>
  <si>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</si>
  <si>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</si>
  <si>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</si>
  <si>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</si>
  <si>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</si>
  <si>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</si>
  <si>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</si>
  <si>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</si>
  <si>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</si>
  <si>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</si>
  <si>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</si>
  <si>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</si>
  <si>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</si>
  <si>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</si>
  <si>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</si>
  <si>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</si>
  <si>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</si>
  <si>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</si>
  <si>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</si>
  <si>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</si>
  <si>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</si>
  <si>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</si>
  <si>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</si>
  <si>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</si>
  <si>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</si>
  <si>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</si>
  <si>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</si>
  <si>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</si>
  <si>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</si>
  <si>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</si>
  <si>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</si>
  <si>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</si>
  <si>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</si>
  <si>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</si>
  <si>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</si>
  <si>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</si>
  <si>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</si>
  <si>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</si>
  <si>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</si>
  <si>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</si>
  <si>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</si>
  <si>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</si>
  <si>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</si>
  <si>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</si>
  <si>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</si>
  <si>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</si>
  <si>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</si>
  <si>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</si>
  <si>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</si>
  <si>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</si>
  <si>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</si>
  <si>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</si>
  <si>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</si>
  <si>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</si>
  <si>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</si>
  <si>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</si>
  <si>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</si>
  <si>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</si>
  <si>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</si>
  <si>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</si>
  <si>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</si>
  <si>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</si>
  <si>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</si>
  <si>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</si>
  <si>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</si>
  <si>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</si>
  <si>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</si>
  <si>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</si>
  <si>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</si>
  <si>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</si>
  <si>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</si>
  <si>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</si>
  <si>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</si>
  <si>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</si>
  <si>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</si>
  <si>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</si>
  <si>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</si>
  <si>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</si>
  <si>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</si>
  <si>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</si>
  <si>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</si>
  <si>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</si>
  <si>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</si>
  <si>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</si>
  <si>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</si>
  <si>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</si>
  <si>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</si>
  <si>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</si>
  <si>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</si>
  <si>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</si>
  <si>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</si>
  <si>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</si>
  <si>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</si>
  <si>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</si>
  <si>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</si>
  <si>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</si>
  <si>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</si>
  <si>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</si>
  <si>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</si>
  <si>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</si>
  <si>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</si>
  <si>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</si>
  <si>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</si>
  <si>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</si>
  <si>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</si>
  <si>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</si>
  <si>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</si>
  <si>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</si>
  <si>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</si>
  <si>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</si>
  <si>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</si>
  <si>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</si>
  <si>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</si>
  <si>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</si>
  <si>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</si>
  <si>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</si>
  <si>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</si>
  <si>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</si>
  <si>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</si>
  <si>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</si>
  <si>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</si>
  <si>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</si>
  <si>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</si>
  <si>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</si>
  <si>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</si>
  <si>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</si>
  <si>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</si>
  <si>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</si>
  <si>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</si>
  <si>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</si>
  <si>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</si>
  <si>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</si>
  <si>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</si>
  <si>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</si>
  <si>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</si>
  <si>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</si>
  <si>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</si>
  <si>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</si>
  <si>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</si>
  <si>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</si>
  <si>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</si>
  <si>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</si>
  <si>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</si>
  <si>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</si>
  <si>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</si>
  <si>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</si>
  <si>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</si>
  <si>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</si>
  <si>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</si>
  <si>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</si>
  <si>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</si>
  <si>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</si>
  <si>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</si>
  <si>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</si>
  <si>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</si>
  <si>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</si>
  <si>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</si>
  <si>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</si>
  <si>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</si>
  <si>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</si>
  <si>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</si>
  <si>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</si>
  <si>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</si>
  <si>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</si>
  <si>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</si>
  <si>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</si>
  <si>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</si>
  <si>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</si>
  <si>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</si>
  <si>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</si>
  <si>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</si>
  <si>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</si>
  <si>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</si>
  <si>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</si>
  <si>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</si>
  <si>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</si>
  <si>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</si>
  <si>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</si>
  <si>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</si>
  <si>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</si>
  <si>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</si>
  <si>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</si>
  <si>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</si>
  <si>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</si>
  <si>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</si>
  <si>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</si>
  <si>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</si>
  <si>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</si>
  <si>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</si>
  <si>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</si>
  <si>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</si>
  <si>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</si>
  <si>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</si>
  <si>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</si>
  <si>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</si>
  <si>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</si>
  <si>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</si>
  <si>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</si>
  <si>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</si>
  <si>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</si>
  <si>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</si>
  <si>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</si>
  <si>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</si>
  <si>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</si>
  <si>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</si>
  <si>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</si>
  <si>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</si>
  <si>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</si>
  <si>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</si>
  <si>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</si>
  <si>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</si>
  <si>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</si>
  <si>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</si>
  <si>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</si>
  <si>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</si>
  <si>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</si>
  <si>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</si>
  <si>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</si>
  <si>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</si>
  <si>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</si>
  <si>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</si>
  <si>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</si>
  <si>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</si>
  <si>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</si>
  <si>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</si>
  <si>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</si>
  <si>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</si>
  <si>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</si>
  <si>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</si>
  <si>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</si>
  <si>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</si>
  <si>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</si>
  <si>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</si>
  <si>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</si>
  <si>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</si>
  <si>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</si>
  <si>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</si>
  <si>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</si>
  <si>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</si>
  <si>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</si>
  <si>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</si>
  <si>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</si>
  <si>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</si>
  <si>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</si>
  <si>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</si>
  <si>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</si>
  <si>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</si>
  <si>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</si>
  <si>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</si>
  <si>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</si>
  <si>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</si>
  <si>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</si>
  <si>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</si>
  <si>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</si>
  <si>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</si>
  <si>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</si>
  <si>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</si>
  <si>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</si>
  <si>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</si>
  <si>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</si>
  <si>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</si>
  <si>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</si>
  <si>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</si>
  <si>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</si>
  <si>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</si>
  <si>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</si>
  <si>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</si>
  <si>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</si>
  <si>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</si>
  <si>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</si>
  <si>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</si>
  <si>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</si>
  <si>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</si>
  <si>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</si>
  <si>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</si>
  <si>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</si>
  <si>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</si>
  <si>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</si>
  <si>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</si>
  <si>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</si>
  <si>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</si>
  <si>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</si>
  <si>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</si>
  <si>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</si>
  <si>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</si>
  <si>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</si>
  <si>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</si>
  <si>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</si>
  <si>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</si>
  <si>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</si>
  <si>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</si>
  <si>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</si>
  <si>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</si>
  <si>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</si>
  <si>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</si>
  <si>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</si>
  <si>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</si>
  <si>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</si>
  <si>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</si>
  <si>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</si>
  <si>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</si>
  <si>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</si>
  <si>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</si>
  <si>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</si>
  <si>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</si>
  <si>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</si>
  <si>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</si>
  <si>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</si>
  <si>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</si>
  <si>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</si>
  <si>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</si>
  <si>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</si>
  <si>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</si>
  <si>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</si>
  <si>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</si>
  <si>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</si>
  <si>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</si>
  <si>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</si>
  <si>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</si>
  <si>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</si>
  <si>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</si>
  <si>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</si>
  <si>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</si>
  <si>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</si>
  <si>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</si>
  <si>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</si>
  <si>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</si>
  <si>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</si>
  <si>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</si>
  <si>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</si>
  <si>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</si>
  <si>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</si>
  <si>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</si>
  <si>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</si>
  <si>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</si>
  <si>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</si>
  <si>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</si>
  <si>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</si>
  <si>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</si>
  <si>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</si>
  <si>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</si>
  <si>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</si>
  <si>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</si>
  <si>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</si>
  <si>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</si>
  <si>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</si>
  <si>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</si>
  <si>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</si>
  <si>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</si>
  <si>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</si>
  <si>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</si>
  <si>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</si>
  <si>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</si>
  <si>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</si>
  <si>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</si>
  <si>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</si>
  <si>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</si>
  <si>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</si>
  <si>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</si>
  <si>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</si>
  <si>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</si>
  <si>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</si>
  <si>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</si>
  <si>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</si>
  <si>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</si>
  <si>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</si>
  <si>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</si>
  <si>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</si>
  <si>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</si>
  <si>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</si>
  <si>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</si>
  <si>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</si>
  <si>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</si>
  <si>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</si>
  <si>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</si>
  <si>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</si>
  <si>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</si>
  <si>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</si>
  <si>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</si>
  <si>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</si>
  <si>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</si>
  <si>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</si>
  <si>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</si>
  <si>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</si>
  <si>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</si>
  <si>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</si>
  <si>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</si>
  <si>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</si>
  <si>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</si>
  <si>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</si>
  <si>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</si>
  <si>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</si>
  <si>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</si>
  <si>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</si>
  <si>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</si>
  <si>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</si>
  <si>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</si>
  <si>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</si>
  <si>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</si>
  <si>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</si>
  <si>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</si>
  <si>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</si>
  <si>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</si>
  <si>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</si>
  <si>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</si>
  <si>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</si>
  <si>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</si>
  <si>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</si>
  <si>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</si>
  <si>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</si>
  <si>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</si>
  <si>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</si>
  <si>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</si>
  <si>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</si>
  <si>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</si>
  <si>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</si>
  <si>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</si>
  <si>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</si>
  <si>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</si>
  <si>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</si>
  <si>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</si>
  <si>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</si>
  <si>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</si>
  <si>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</si>
  <si>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</si>
  <si>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</si>
  <si>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</si>
  <si>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</si>
  <si>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</si>
  <si>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</si>
  <si>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</si>
  <si>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</si>
  <si>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</si>
  <si>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</si>
  <si>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</si>
  <si>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</si>
  <si>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</si>
  <si>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</si>
  <si>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</si>
  <si>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</si>
  <si>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</si>
  <si>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</si>
  <si>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</si>
  <si>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</si>
  <si>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</si>
  <si>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</si>
  <si>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</si>
  <si>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</si>
  <si>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</si>
  <si>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</si>
  <si>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</si>
  <si>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</si>
  <si>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</si>
  <si>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</si>
  <si>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</si>
  <si>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</si>
  <si>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</si>
  <si>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</si>
  <si>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</si>
  <si>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</si>
  <si>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</si>
  <si>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</si>
  <si>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</si>
  <si>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</si>
  <si>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</si>
  <si>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</si>
  <si>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</si>
  <si>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</si>
  <si>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</si>
  <si>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</si>
  <si>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</si>
  <si>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</si>
  <si>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</si>
  <si>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</si>
  <si>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</si>
  <si>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</si>
  <si>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</si>
  <si>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</si>
  <si>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</si>
  <si>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</si>
  <si>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</si>
  <si>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</si>
  <si>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</si>
  <si>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</si>
  <si>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</si>
  <si>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</si>
  <si>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</si>
  <si>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</si>
  <si>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</si>
  <si>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</si>
  <si>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</si>
  <si>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</si>
  <si>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</si>
  <si>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</si>
  <si>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</si>
  <si>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</si>
  <si>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</si>
  <si>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</si>
  <si>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</si>
  <si>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</si>
  <si>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</si>
  <si>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</si>
  <si>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</si>
  <si>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</si>
  <si>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</si>
  <si>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</si>
  <si>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</si>
  <si>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</si>
  <si>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</si>
  <si>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</si>
  <si>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</si>
  <si>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</si>
  <si>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</si>
  <si>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</si>
  <si>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</si>
  <si>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</si>
  <si>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</si>
  <si>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</si>
  <si>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</si>
  <si>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</si>
  <si>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</si>
  <si>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</si>
  <si>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</si>
  <si>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</si>
  <si>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</si>
  <si>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</si>
  <si>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</si>
  <si>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</si>
  <si>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</si>
  <si>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</si>
  <si>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</si>
  <si>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</si>
  <si>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</si>
  <si>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</si>
  <si>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</si>
  <si>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</si>
  <si>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</si>
  <si>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</si>
  <si>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</si>
  <si>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</si>
  <si>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</si>
  <si>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</si>
  <si>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</si>
  <si>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</si>
  <si>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</si>
  <si>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</si>
  <si>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</si>
  <si>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</si>
  <si>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</si>
  <si>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</si>
  <si>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</si>
  <si>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</si>
  <si>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</si>
  <si>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</si>
  <si>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</si>
  <si>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</si>
  <si>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</si>
  <si>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</si>
  <si>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</si>
  <si>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</si>
  <si>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</si>
  <si>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</si>
  <si>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</si>
  <si>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</si>
  <si>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</si>
  <si>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</si>
  <si>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</si>
  <si>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</si>
  <si>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</si>
  <si>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</si>
  <si>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</si>
  <si>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</si>
  <si>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</si>
  <si>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</si>
  <si>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</si>
  <si>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</si>
  <si>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</si>
  <si>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</si>
  <si>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</si>
  <si>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</si>
  <si>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</si>
  <si>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</si>
  <si>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</si>
  <si>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</si>
  <si>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</si>
  <si>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</si>
  <si>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</si>
  <si>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</si>
  <si>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</si>
  <si>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</si>
  <si>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</si>
  <si>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</si>
  <si>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</si>
  <si>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</si>
  <si>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</si>
  <si>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</si>
  <si>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</si>
  <si>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</si>
  <si>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</si>
  <si>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</si>
  <si>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</si>
  <si>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</si>
  <si>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</si>
  <si>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</si>
  <si>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</si>
  <si>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</si>
  <si>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</si>
  <si>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</si>
  <si>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</si>
  <si>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</si>
  <si>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</si>
  <si>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</si>
  <si>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</si>
  <si>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</si>
  <si>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</si>
  <si>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</si>
  <si>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</si>
  <si>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</si>
  <si>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</si>
  <si>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</si>
  <si>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</si>
  <si>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</si>
  <si>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</si>
  <si>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</si>
  <si>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</si>
  <si>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</si>
  <si>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</si>
  <si>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</si>
  <si>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</si>
  <si>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</si>
  <si>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</si>
  <si>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</si>
  <si>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</si>
  <si>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</si>
  <si>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</si>
  <si>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</si>
  <si>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</si>
  <si>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</si>
  <si>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</si>
  <si>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</si>
  <si>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</si>
  <si>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</si>
  <si>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</si>
  <si>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</si>
  <si>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</si>
  <si>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</si>
  <si>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</si>
  <si>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</si>
  <si>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</si>
  <si>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</si>
  <si>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</si>
  <si>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</si>
  <si>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</si>
  <si>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</si>
  <si>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</si>
  <si>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</si>
  <si>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</si>
  <si>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</si>
  <si>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</si>
  <si>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</si>
  <si>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</si>
  <si>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</si>
  <si>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</si>
  <si>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</si>
  <si>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</si>
  <si>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</si>
  <si>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</si>
  <si>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</si>
  <si>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</si>
  <si>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</si>
  <si>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</si>
  <si>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</si>
  <si>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</si>
  <si>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</si>
  <si>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</si>
  <si>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</si>
  <si>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</si>
  <si>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</si>
  <si>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</si>
  <si>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</si>
  <si>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</si>
  <si>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</si>
  <si>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</si>
  <si>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</si>
  <si>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</si>
  <si>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</si>
  <si>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</si>
  <si>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</si>
  <si>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</si>
  <si>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</si>
  <si>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</si>
  <si>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</si>
  <si>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</si>
  <si>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</si>
  <si>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</si>
  <si>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</si>
  <si>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</si>
  <si>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</si>
  <si>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</si>
  <si>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</si>
  <si>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</si>
  <si>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</si>
  <si>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</si>
  <si>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</si>
  <si>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</si>
  <si>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</si>
  <si>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</si>
  <si>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</si>
  <si>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</si>
  <si>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</si>
  <si>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</si>
  <si>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</si>
  <si>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</si>
  <si>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</si>
  <si>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</si>
  <si>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</si>
  <si>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</si>
  <si>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</si>
  <si>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</si>
  <si>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</si>
  <si>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</si>
  <si>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</si>
  <si>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</si>
  <si>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</si>
  <si>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</si>
  <si>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</si>
  <si>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</si>
  <si>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</si>
  <si>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</si>
  <si>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</si>
  <si>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</si>
  <si>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</si>
  <si>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</si>
  <si>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</si>
  <si>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</si>
  <si>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</si>
  <si>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</si>
  <si>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</si>
  <si>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</si>
  <si>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</si>
  <si>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</si>
  <si>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</si>
  <si>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</si>
  <si>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</si>
  <si>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</si>
  <si>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</si>
  <si>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</si>
  <si>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</si>
  <si>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</si>
  <si>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</si>
  <si>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</si>
  <si>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</si>
  <si>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</si>
  <si>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</si>
  <si>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</si>
  <si>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</si>
  <si>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</si>
  <si>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</si>
  <si>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</si>
  <si>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</si>
  <si>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</si>
  <si>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</si>
  <si>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</si>
  <si>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</si>
  <si>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</si>
  <si>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</si>
  <si>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</si>
  <si>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</si>
  <si>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</si>
  <si>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</si>
  <si>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</si>
  <si>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</si>
  <si>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</si>
  <si>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</si>
  <si>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</si>
  <si>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</si>
  <si>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</si>
  <si>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</si>
  <si>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</si>
  <si>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</si>
  <si>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</si>
  <si>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</si>
  <si>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</si>
  <si>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</si>
  <si>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</si>
  <si>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</si>
  <si>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</si>
  <si>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</si>
  <si>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</si>
  <si>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</si>
  <si>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</si>
  <si>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</si>
  <si>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</si>
  <si>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</si>
  <si>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</si>
  <si>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</si>
  <si>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</si>
  <si>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</si>
  <si>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</si>
  <si>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</si>
  <si>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</si>
  <si>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</si>
  <si>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</si>
  <si>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</si>
  <si>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</si>
  <si>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</si>
  <si>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</si>
  <si>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</si>
  <si>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</si>
  <si>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</si>
  <si>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</si>
  <si>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</si>
  <si>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</si>
  <si>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</si>
  <si>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</si>
  <si>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</si>
  <si>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</si>
  <si>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</si>
  <si>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</si>
  <si>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</si>
  <si>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</si>
  <si>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</si>
  <si>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</si>
  <si>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</si>
  <si>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</si>
  <si>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</si>
  <si>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</si>
  <si>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</si>
  <si>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</si>
  <si>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</si>
  <si>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</si>
  <si>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</si>
  <si>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</si>
  <si>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</si>
  <si>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</si>
  <si>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</si>
  <si>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</si>
  <si>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</si>
  <si>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</si>
  <si>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</si>
  <si>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</si>
  <si>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</si>
  <si>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</si>
  <si>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</si>
  <si>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</si>
  <si>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</si>
  <si>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</si>
  <si>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</si>
  <si>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</si>
  <si>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</si>
  <si>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</si>
  <si>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</si>
  <si>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</si>
  <si>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</si>
  <si>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</si>
  <si>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</si>
  <si>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</si>
  <si>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</si>
  <si>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</si>
  <si>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</si>
  <si>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</si>
  <si>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</si>
  <si>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</si>
  <si>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</si>
  <si>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</si>
  <si>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</si>
  <si>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</si>
  <si>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</si>
  <si>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</si>
  <si>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</si>
  <si>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</si>
  <si>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</si>
  <si>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</si>
  <si>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</si>
  <si>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</si>
  <si>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</si>
  <si>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</si>
  <si>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</si>
  <si>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</si>
  <si>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</si>
  <si>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</si>
  <si>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</si>
  <si>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</si>
  <si>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</si>
  <si>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</si>
  <si>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</si>
  <si>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</si>
  <si>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</si>
  <si>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</si>
  <si>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</si>
  <si>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</si>
  <si>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</si>
  <si>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</si>
  <si>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</si>
  <si>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</si>
  <si>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</si>
  <si>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</si>
  <si>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</si>
  <si>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</si>
  <si>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</si>
  <si>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</si>
  <si>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</si>
  <si>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</si>
  <si>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</si>
  <si>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</si>
  <si>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</si>
  <si>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</si>
  <si>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</si>
  <si>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</si>
  <si>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</si>
  <si>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</si>
  <si>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</si>
  <si>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</si>
  <si>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</si>
  <si>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</si>
  <si>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</si>
  <si>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</si>
  <si>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</si>
  <si>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</si>
  <si>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</si>
  <si>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</si>
  <si>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</si>
  <si>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</si>
  <si>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</si>
  <si>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</si>
  <si>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</si>
  <si>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</si>
  <si>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</si>
  <si>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</si>
  <si>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</si>
  <si>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</si>
  <si>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</si>
  <si>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</si>
  <si>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</si>
  <si>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</si>
  <si>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</si>
  <si>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</si>
  <si>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</si>
  <si>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</si>
  <si>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</si>
  <si>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</si>
  <si>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</si>
  <si>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</si>
  <si>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</si>
  <si>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</si>
  <si>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</si>
  <si>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</si>
  <si>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</si>
  <si>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</si>
  <si>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</si>
  <si>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</si>
  <si>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</si>
  <si>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</si>
  <si>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</si>
  <si>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</si>
  <si>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</si>
  <si>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</si>
  <si>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</si>
  <si>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</si>
  <si>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</si>
  <si>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</si>
  <si>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</si>
  <si>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</si>
  <si>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</si>
  <si>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</si>
  <si>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</si>
  <si>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</si>
  <si>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</si>
  <si>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</si>
  <si>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</si>
  <si>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</si>
  <si>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</si>
  <si>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</si>
  <si>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</si>
  <si>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</si>
  <si>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</si>
  <si>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</si>
  <si>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</si>
  <si>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</si>
  <si>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</si>
  <si>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</si>
  <si>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</si>
  <si>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</si>
  <si>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</si>
  <si>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</si>
  <si>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</si>
  <si>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</si>
  <si>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</si>
  <si>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</si>
  <si>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</si>
  <si>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</si>
  <si>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</si>
  <si>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</si>
  <si>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</si>
  <si>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</si>
  <si>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</si>
  <si>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</si>
  <si>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</si>
  <si>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</si>
  <si>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</si>
  <si>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</si>
  <si>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</si>
  <si>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</si>
  <si>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</si>
  <si>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</si>
  <si>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</si>
  <si>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</si>
  <si>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</si>
  <si>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</si>
  <si>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</si>
  <si>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</si>
  <si>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</si>
  <si>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</si>
  <si>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</si>
  <si>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</si>
  <si>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</si>
  <si>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</si>
  <si>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</si>
  <si>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</si>
  <si>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</si>
  <si>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</si>
  <si>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</si>
  <si>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</si>
  <si>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</si>
  <si>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</si>
  <si>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</si>
  <si>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</si>
  <si>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</si>
  <si>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</si>
  <si>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</si>
  <si>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</si>
  <si>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</si>
  <si>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</si>
  <si>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</si>
  <si>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</si>
  <si>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</si>
  <si>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</si>
  <si>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</si>
  <si>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</si>
  <si>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</si>
  <si>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</si>
  <si>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</si>
  <si>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</si>
  <si>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</si>
  <si>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</si>
  <si>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</si>
  <si>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</si>
  <si>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</si>
  <si>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</si>
  <si>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</si>
  <si>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</si>
  <si>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</si>
  <si>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</si>
  <si>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</si>
  <si>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</si>
  <si>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</si>
  <si>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</si>
  <si>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</si>
  <si>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</si>
  <si>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</si>
  <si>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</si>
  <si>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</si>
  <si>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</si>
  <si>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</si>
  <si>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</si>
  <si>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</si>
  <si>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</si>
  <si>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</si>
  <si>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</si>
  <si>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</si>
  <si>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</si>
  <si>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</si>
  <si>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</si>
  <si>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</si>
  <si>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</si>
  <si>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</si>
  <si>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</si>
  <si>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</si>
  <si>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</si>
  <si>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</si>
  <si>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</si>
  <si>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</si>
  <si>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</si>
  <si>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</si>
  <si>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</si>
  <si>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</si>
  <si>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</si>
  <si>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</si>
  <si>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</si>
  <si>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</si>
  <si>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</si>
  <si>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</si>
  <si>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</si>
  <si>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</si>
  <si>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</si>
  <si>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</si>
  <si>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</si>
  <si>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</si>
  <si>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</si>
  <si>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</si>
  <si>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</si>
  <si>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</si>
  <si>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</si>
  <si>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</si>
  <si>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</si>
  <si>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</si>
  <si>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</si>
  <si>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</si>
  <si>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</si>
  <si>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</si>
  <si>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</si>
  <si>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</si>
  <si>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</si>
  <si>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</si>
  <si>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</si>
  <si>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</si>
  <si>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</si>
  <si>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</si>
  <si>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</si>
  <si>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</si>
  <si>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</si>
  <si>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</si>
  <si>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</si>
  <si>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</si>
  <si>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</si>
  <si>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</si>
  <si>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</si>
  <si>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</si>
  <si>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</si>
  <si>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</si>
  <si>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</si>
  <si>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</si>
  <si>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</si>
  <si>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</si>
  <si>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</si>
  <si>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</si>
  <si>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</si>
  <si>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</si>
  <si>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</si>
  <si>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</si>
  <si>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</si>
  <si>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</si>
  <si>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</si>
  <si>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</si>
  <si>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</si>
  <si>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</si>
  <si>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</si>
  <si>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</si>
  <si>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</si>
  <si>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</si>
  <si>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</si>
  <si>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</si>
  <si>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</si>
  <si>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</si>
  <si>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</si>
  <si>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</si>
  <si>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</si>
  <si>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</si>
  <si>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</si>
  <si>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</si>
  <si>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</si>
  <si>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</si>
  <si>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</si>
  <si>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</si>
  <si>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</si>
  <si>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</si>
  <si>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</si>
  <si>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</si>
  <si>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</si>
  <si>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</si>
  <si>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</si>
  <si>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</si>
  <si>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</si>
  <si>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</si>
  <si>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</si>
  <si>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</si>
  <si>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</si>
  <si>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</si>
  <si>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</si>
  <si>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</si>
  <si>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</si>
  <si>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</si>
  <si>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</si>
  <si>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</si>
  <si>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</si>
  <si>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</si>
  <si>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</si>
  <si>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</si>
  <si>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</si>
  <si>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</si>
  <si>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</si>
  <si>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</si>
  <si>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</si>
  <si>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</si>
  <si>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</si>
  <si>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</si>
  <si>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</si>
  <si>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</si>
  <si>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</si>
  <si>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</si>
  <si>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</si>
  <si>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</si>
  <si>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</si>
  <si>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</si>
  <si>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</si>
  <si>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</si>
  <si>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</si>
  <si>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</si>
  <si>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</si>
  <si>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</si>
  <si>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</si>
  <si>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</si>
  <si>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</si>
  <si>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</si>
  <si>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</si>
  <si>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</si>
  <si>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</si>
  <si>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</si>
  <si>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</si>
  <si>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</si>
  <si>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</si>
  <si>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</si>
  <si>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</si>
  <si>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</si>
  <si>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</si>
  <si>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</si>
  <si>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</si>
  <si>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</si>
  <si>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</si>
  <si>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</si>
  <si>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</si>
  <si>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</si>
  <si>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</si>
  <si>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</si>
  <si>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</si>
  <si>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</si>
  <si>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</si>
  <si>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</si>
  <si>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</si>
  <si>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</si>
  <si>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</si>
  <si>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</si>
  <si>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</si>
  <si>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</si>
  <si>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</si>
  <si>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</si>
  <si>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</si>
  <si>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</si>
  <si>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</si>
  <si>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</si>
  <si>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</si>
  <si>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</si>
  <si>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</si>
  <si>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</si>
  <si>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</si>
  <si>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</si>
  <si>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</si>
  <si>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</si>
  <si>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</si>
  <si>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</si>
  <si>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</si>
  <si>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</si>
  <si>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</si>
  <si>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</si>
  <si>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</si>
  <si>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</si>
  <si>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</si>
  <si>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</si>
  <si>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</si>
  <si>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</si>
  <si>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</si>
  <si>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</si>
  <si>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</si>
  <si>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</si>
  <si>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</si>
  <si>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</si>
  <si>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</si>
  <si>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</si>
  <si>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</si>
  <si>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</si>
  <si>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</si>
  <si>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</si>
  <si>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</si>
  <si>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</si>
  <si>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</si>
  <si>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</si>
  <si>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</si>
  <si>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</si>
  <si>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</si>
  <si>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</si>
  <si>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</si>
  <si>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</si>
  <si>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</si>
  <si>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</si>
  <si>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</si>
  <si>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</si>
  <si>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</si>
  <si>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</si>
  <si>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</si>
  <si>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</si>
  <si>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</si>
  <si>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</si>
  <si>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</si>
  <si>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</si>
  <si>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</si>
  <si>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</si>
  <si>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</si>
  <si>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</si>
  <si>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</si>
  <si>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</si>
  <si>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</si>
  <si>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</si>
  <si>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</si>
  <si>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</si>
  <si>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</si>
  <si>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</si>
  <si>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</si>
  <si>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</si>
  <si>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</si>
  <si>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</si>
  <si>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</si>
  <si>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</si>
  <si>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</si>
  <si>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</si>
  <si>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</si>
  <si>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</si>
  <si>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</si>
  <si>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</si>
  <si>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</si>
  <si>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</si>
  <si>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</si>
  <si>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</si>
  <si>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</si>
  <si>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</si>
  <si>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</si>
  <si>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</si>
  <si>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</si>
  <si>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</si>
  <si>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</si>
  <si>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</si>
  <si>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</si>
  <si>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</si>
  <si>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</si>
  <si>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</si>
  <si>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</si>
  <si>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</si>
  <si>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</si>
  <si>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</si>
  <si>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</si>
  <si>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</si>
  <si>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</si>
  <si>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</si>
  <si>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</si>
  <si>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</si>
  <si>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</si>
  <si>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</si>
  <si>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</si>
  <si>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</si>
  <si>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</si>
  <si>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</si>
  <si>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</si>
  <si>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</si>
  <si>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</si>
  <si>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</si>
  <si>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</si>
  <si>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</si>
  <si>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</si>
  <si>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</si>
  <si>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</si>
  <si>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</si>
  <si>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</si>
  <si>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</si>
  <si>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</si>
  <si>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</si>
  <si>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</si>
  <si>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</si>
  <si>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</si>
  <si>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</si>
  <si>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</si>
  <si>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</si>
  <si>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</si>
  <si>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</si>
  <si>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</si>
  <si>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</si>
  <si>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</si>
  <si>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</si>
  <si>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</si>
  <si>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</si>
  <si>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</si>
  <si>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</si>
  <si>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</si>
  <si>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</si>
  <si>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</si>
  <si>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</si>
  <si>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</si>
  <si>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</si>
  <si>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</si>
  <si>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</si>
  <si>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</si>
  <si>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</si>
  <si>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</si>
  <si>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</si>
  <si>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</si>
  <si>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</si>
  <si>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</si>
  <si>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</si>
  <si>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</si>
  <si>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</si>
  <si>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</si>
  <si>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</si>
  <si>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</si>
  <si>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</si>
  <si>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</si>
  <si>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</si>
  <si>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</si>
  <si>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</si>
  <si>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</si>
  <si>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</si>
  <si>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</si>
  <si>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</si>
  <si>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</si>
  <si>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</si>
  <si>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</si>
  <si>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</si>
  <si>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</si>
  <si>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</si>
  <si>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</si>
  <si>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</si>
  <si>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</si>
  <si>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</si>
  <si>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</si>
  <si>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</si>
  <si>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</si>
  <si>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</si>
  <si>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</si>
  <si>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</si>
  <si>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</si>
  <si>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</si>
  <si>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</si>
  <si>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</si>
  <si>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</si>
  <si>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</si>
  <si>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</si>
  <si>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</si>
  <si>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</si>
  <si>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</si>
  <si>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</si>
  <si>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</si>
  <si>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</si>
  <si>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</si>
  <si>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</si>
  <si>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</si>
  <si>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</si>
  <si>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</si>
  <si>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</si>
  <si>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</si>
  <si>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</si>
  <si>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</si>
  <si>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</si>
  <si>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</si>
  <si>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</si>
  <si>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</si>
  <si>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</si>
  <si>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</si>
  <si>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</si>
  <si>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</si>
  <si>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</si>
  <si>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</si>
  <si>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</si>
  <si>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</si>
  <si>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</si>
  <si>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</si>
  <si>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</si>
  <si>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</si>
  <si>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</si>
  <si>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</si>
  <si>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</si>
  <si>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</si>
  <si>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</si>
  <si>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</si>
  <si>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</si>
  <si>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</si>
  <si>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</si>
  <si>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</si>
  <si>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</si>
  <si>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</si>
  <si>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</si>
  <si>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</si>
  <si>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</si>
  <si>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</si>
  <si>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</si>
  <si>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</si>
  <si>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</si>
  <si>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</si>
  <si>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</si>
  <si>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</si>
  <si>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</si>
  <si>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</si>
  <si>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</si>
  <si>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</si>
  <si>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</si>
  <si>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</si>
  <si>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</si>
  <si>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</si>
  <si>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</si>
  <si>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</si>
  <si>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</si>
  <si>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</si>
  <si>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</si>
  <si>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</si>
  <si>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</si>
  <si>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</si>
  <si>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</si>
  <si>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</si>
  <si>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</si>
  <si>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</si>
  <si>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</si>
  <si>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</si>
  <si>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</si>
  <si>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</si>
  <si>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</si>
  <si>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</si>
  <si>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</si>
  <si>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</si>
  <si>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</si>
  <si>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</si>
  <si>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</si>
  <si>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</si>
  <si>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</si>
  <si>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</si>
  <si>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</si>
  <si>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</si>
  <si>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</si>
  <si>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</si>
  <si>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</si>
  <si>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</si>
  <si>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</si>
  <si>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</si>
  <si>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</si>
  <si>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</si>
  <si>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</si>
  <si>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</si>
  <si>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</si>
  <si>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</si>
  <si>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</si>
  <si>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</si>
  <si>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</si>
  <si>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</si>
  <si>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</si>
  <si>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</si>
  <si>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</si>
  <si>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</si>
  <si>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</si>
  <si>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</si>
  <si>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</si>
  <si>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</si>
  <si>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</si>
  <si>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</si>
  <si>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</si>
  <si>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</si>
  <si>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</si>
  <si>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</si>
  <si>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</si>
  <si>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</si>
  <si>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</si>
  <si>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</si>
  <si>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</si>
  <si>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</si>
  <si>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</si>
  <si>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</si>
  <si>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</si>
  <si>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</si>
  <si>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</si>
  <si>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</si>
  <si>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</si>
  <si>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</si>
  <si>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</si>
  <si>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</si>
  <si>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</si>
  <si>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</si>
  <si>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</si>
  <si>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</si>
  <si>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</si>
  <si>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</si>
  <si>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</si>
  <si>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</si>
  <si>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</si>
  <si>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</si>
  <si>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</si>
  <si>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</si>
  <si>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</si>
  <si>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</si>
  <si>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</si>
  <si>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</si>
  <si>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</si>
  <si>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</si>
  <si>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</si>
  <si>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</si>
  <si>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</si>
  <si>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</si>
  <si>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</si>
  <si>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</si>
  <si>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</si>
  <si>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</si>
  <si>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</si>
  <si>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</si>
  <si>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</si>
  <si>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</si>
  <si>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</si>
  <si>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</si>
  <si>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</si>
  <si>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</si>
  <si>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</si>
  <si>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</si>
  <si>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</si>
  <si>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</si>
  <si>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</si>
  <si>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</si>
  <si>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</si>
  <si>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</si>
  <si>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</si>
  <si>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</si>
  <si>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</si>
  <si>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</si>
  <si>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</si>
  <si>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</si>
  <si>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</si>
  <si>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</si>
  <si>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</si>
  <si>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</si>
  <si>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</si>
  <si>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</si>
  <si>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</si>
  <si>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</si>
  <si>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</si>
  <si>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</si>
  <si>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</si>
  <si>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</si>
  <si>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</si>
  <si>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</si>
  <si>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</si>
  <si>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</si>
  <si>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</si>
  <si>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</si>
  <si>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</si>
  <si>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</si>
  <si>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</si>
  <si>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</si>
  <si>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</si>
  <si>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</si>
  <si>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</si>
  <si>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</si>
  <si>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</si>
  <si>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</si>
  <si>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</si>
  <si>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</si>
  <si>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</si>
  <si>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</si>
  <si>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</si>
  <si>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</si>
  <si>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</si>
  <si>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</si>
  <si>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</si>
  <si>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</si>
  <si>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</si>
  <si>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</si>
  <si>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</si>
  <si>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</si>
  <si>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</si>
  <si>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</si>
  <si>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</si>
  <si>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</si>
  <si>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</si>
  <si>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</si>
  <si>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</si>
  <si>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</si>
  <si>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</si>
  <si>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</si>
  <si>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</si>
  <si>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</si>
  <si>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</si>
  <si>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</si>
  <si>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</si>
  <si>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</si>
  <si>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</si>
  <si>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</si>
  <si>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</si>
  <si>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</si>
  <si>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</si>
  <si>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</si>
  <si>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</si>
  <si>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</si>
  <si>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</si>
  <si>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</si>
  <si>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</si>
  <si>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</si>
  <si>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</si>
  <si>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</si>
  <si>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</si>
  <si>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</si>
  <si>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</si>
  <si>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</si>
  <si>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</si>
  <si>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</si>
  <si>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</si>
  <si>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</si>
  <si>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</si>
  <si>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</si>
  <si>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</si>
  <si>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</si>
  <si>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</si>
  <si>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</si>
  <si>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</si>
  <si>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</si>
  <si>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</si>
  <si>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</si>
  <si>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</si>
  <si>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</si>
  <si>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</si>
  <si>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</si>
  <si>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</si>
  <si>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</si>
  <si>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</si>
  <si>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</si>
  <si>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</si>
  <si>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</si>
  <si>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</si>
  <si>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</si>
  <si>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</si>
  <si>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</si>
  <si>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</si>
  <si>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</si>
  <si>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</si>
  <si>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</si>
  <si>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</si>
  <si>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</si>
  <si>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</si>
  <si>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</si>
  <si>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</si>
  <si>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</si>
  <si>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</si>
  <si>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</si>
  <si>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</si>
  <si>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</si>
  <si>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</si>
  <si>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</si>
  <si>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</si>
  <si>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</si>
  <si>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</si>
  <si>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</si>
  <si>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</si>
  <si>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</si>
  <si>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</si>
  <si>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</si>
  <si>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</si>
  <si>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</si>
  <si>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</si>
  <si>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</si>
  <si>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</si>
  <si>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</si>
  <si>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</si>
  <si>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</si>
  <si>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</si>
  <si>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</si>
  <si>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</si>
  <si>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</si>
  <si>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</si>
  <si>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</si>
  <si>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</si>
  <si>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</si>
  <si>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</si>
  <si>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</si>
  <si>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</si>
  <si>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</si>
  <si>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</si>
  <si>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</si>
  <si>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</si>
  <si>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</si>
  <si>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</si>
  <si>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</si>
  <si>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</si>
  <si>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</si>
  <si>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</si>
  <si>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</si>
  <si>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</si>
  <si>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</si>
  <si>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</si>
  <si>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</si>
  <si>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</si>
  <si>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</si>
  <si>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</si>
  <si>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</si>
  <si>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</si>
  <si>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</si>
  <si>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</si>
  <si>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</si>
  <si>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</si>
  <si>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</si>
  <si>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</si>
  <si>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</si>
  <si>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</si>
  <si>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</si>
  <si>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</si>
  <si>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</si>
  <si>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</si>
  <si>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</si>
  <si>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</si>
  <si>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</si>
  <si>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</si>
  <si>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</si>
  <si>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</si>
  <si>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</si>
  <si>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</si>
  <si>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</si>
  <si>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</si>
  <si>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</si>
  <si>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</si>
  <si>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</si>
  <si>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</si>
  <si>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</si>
  <si>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</si>
  <si>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</si>
  <si>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</si>
  <si>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</si>
  <si>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</si>
  <si>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</si>
  <si>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</si>
  <si>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</si>
  <si>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</si>
  <si>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</si>
  <si>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</si>
  <si>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</si>
  <si>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</si>
  <si>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</si>
  <si>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</si>
  <si>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</si>
  <si>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</si>
  <si>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</si>
  <si>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</si>
  <si>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</si>
  <si>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</si>
  <si>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</si>
  <si>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</si>
  <si>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</si>
  <si>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</si>
  <si>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</si>
  <si>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</si>
  <si>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</si>
  <si>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</si>
  <si>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</si>
  <si>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</si>
  <si>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</si>
  <si>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</si>
  <si>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</si>
  <si>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</si>
  <si>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</si>
  <si>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</si>
  <si>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</si>
  <si>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</si>
  <si>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</si>
  <si>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</si>
  <si>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</si>
  <si>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</si>
  <si>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</si>
  <si>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</si>
  <si>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</si>
  <si>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</si>
  <si>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</si>
  <si>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</si>
  <si>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</si>
  <si>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</si>
  <si>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</si>
  <si>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</si>
  <si>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</si>
  <si>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</si>
  <si>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</si>
  <si>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</si>
  <si>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</si>
  <si>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</si>
  <si>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</si>
  <si>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</si>
  <si>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</si>
  <si>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</si>
  <si>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</si>
  <si>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</si>
  <si>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</si>
  <si>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</si>
  <si>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</si>
  <si>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</si>
  <si>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</si>
  <si>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</si>
  <si>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</si>
  <si>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</si>
  <si>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</si>
  <si>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</si>
  <si>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</si>
  <si>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</si>
  <si>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</si>
  <si>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</si>
  <si>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</si>
  <si>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</si>
  <si>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</si>
  <si>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</si>
  <si>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</si>
  <si>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</si>
  <si>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</si>
  <si>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</si>
  <si>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</si>
  <si>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</si>
  <si>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</si>
  <si>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</si>
  <si>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</si>
  <si>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</si>
  <si>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</si>
  <si>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</si>
  <si>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</si>
  <si>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</si>
  <si>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</si>
  <si>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</si>
  <si>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</si>
  <si>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</si>
  <si>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</si>
  <si>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</si>
  <si>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</si>
  <si>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</si>
  <si>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</si>
  <si>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</si>
  <si>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</si>
  <si>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</si>
  <si>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</si>
  <si>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</si>
  <si>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</si>
  <si>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</si>
  <si>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</si>
  <si>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</si>
  <si>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</si>
  <si>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</si>
  <si>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</si>
  <si>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</si>
  <si>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</si>
  <si>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</si>
  <si>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</si>
  <si>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</si>
  <si>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</si>
  <si>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</si>
  <si>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</si>
  <si>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</si>
  <si>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</si>
  <si>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</si>
  <si>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</si>
  <si>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</si>
  <si>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</si>
  <si>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</si>
  <si>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</si>
  <si>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</si>
  <si>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</si>
  <si>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</si>
  <si>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</si>
  <si>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</si>
  <si>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</si>
  <si>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</si>
  <si>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</si>
  <si>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</si>
  <si>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</si>
  <si>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</si>
  <si>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</si>
  <si>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</si>
  <si>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</si>
  <si>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</si>
  <si>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</si>
  <si>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</si>
  <si>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</si>
  <si>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</si>
  <si>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</si>
  <si>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</si>
  <si>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</si>
  <si>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</si>
  <si>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</si>
  <si>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</si>
  <si>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</si>
  <si>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</si>
  <si>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</si>
  <si>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</si>
  <si>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</si>
  <si>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</si>
  <si>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</si>
  <si>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</si>
  <si>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</si>
  <si>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</si>
  <si>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</si>
  <si>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</si>
  <si>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</si>
  <si>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</si>
  <si>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</si>
  <si>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</si>
  <si>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</si>
  <si>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</si>
  <si>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</si>
  <si>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</si>
  <si>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</si>
  <si>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</si>
  <si>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</si>
  <si>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</si>
  <si>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</si>
  <si>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</si>
  <si>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</si>
  <si>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</si>
  <si>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</si>
  <si>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</si>
  <si>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</si>
  <si>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</si>
  <si>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</si>
  <si>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</si>
  <si>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</si>
  <si>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</si>
  <si>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</si>
  <si>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</si>
  <si>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</si>
  <si>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</si>
  <si>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</si>
  <si>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</si>
  <si>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</si>
  <si>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</si>
  <si>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</si>
  <si>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</si>
  <si>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</si>
  <si>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</si>
  <si>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</si>
  <si>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</si>
  <si>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</si>
  <si>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</si>
  <si>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</si>
  <si>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</si>
  <si>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</si>
  <si>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</si>
  <si>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</si>
  <si>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</si>
  <si>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</si>
  <si>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</si>
  <si>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</si>
  <si>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</si>
  <si>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</si>
  <si>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</si>
  <si>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</si>
  <si>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</si>
  <si>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</si>
  <si>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</si>
  <si>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</si>
  <si>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</si>
  <si>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</si>
  <si>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</si>
  <si>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</si>
  <si>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</si>
  <si>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</si>
  <si>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</si>
  <si>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</si>
  <si>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</si>
  <si>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</si>
  <si>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</si>
  <si>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</si>
  <si>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</si>
  <si>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</si>
  <si>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</si>
  <si>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</si>
  <si>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</si>
  <si>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</si>
  <si>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</si>
  <si>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</si>
  <si>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</si>
  <si>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</si>
  <si>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</si>
  <si>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</si>
  <si>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</si>
  <si>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</si>
  <si>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</si>
  <si>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</si>
  <si>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</si>
  <si>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</si>
  <si>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</si>
  <si>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</si>
  <si>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</si>
  <si>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</si>
  <si>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</si>
  <si>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</si>
  <si>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</si>
  <si>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</si>
  <si>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</si>
  <si>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</si>
  <si>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</si>
  <si>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</si>
  <si>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</si>
  <si>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</si>
  <si>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</si>
  <si>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</si>
  <si>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</si>
  <si>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</si>
  <si>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</si>
  <si>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</si>
  <si>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</si>
  <si>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</si>
  <si>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</si>
  <si>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</si>
  <si>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</si>
  <si>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</si>
  <si>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</si>
  <si>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</si>
  <si>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</si>
  <si>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</si>
  <si>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</si>
  <si>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</si>
  <si>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</si>
  <si>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</si>
  <si>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</si>
  <si>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</si>
  <si>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</si>
  <si>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</si>
  <si>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</si>
  <si>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</si>
  <si>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</si>
  <si>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</si>
  <si>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</si>
  <si>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</si>
  <si>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</si>
  <si>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</si>
  <si>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</si>
  <si>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</si>
  <si>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</si>
  <si>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</si>
  <si>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</si>
  <si>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</si>
  <si>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</si>
  <si>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</si>
  <si>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</si>
  <si>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</si>
  <si>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</si>
  <si>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</si>
  <si>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</si>
  <si>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</si>
  <si>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</si>
  <si>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</si>
  <si>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</si>
  <si>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</si>
  <si>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</si>
  <si>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</si>
  <si>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</si>
  <si>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</si>
  <si>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</si>
  <si>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</si>
  <si>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</si>
  <si>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</si>
  <si>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</si>
  <si>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</si>
  <si>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</si>
  <si>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</si>
  <si>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</si>
  <si>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</si>
  <si>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</si>
  <si>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</si>
  <si>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</si>
  <si>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</si>
  <si>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</si>
  <si>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</si>
  <si>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</si>
  <si>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</si>
  <si>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</si>
  <si>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</si>
  <si>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</si>
  <si>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</si>
  <si>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</si>
  <si>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</si>
  <si>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</si>
  <si>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</si>
  <si>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</si>
  <si>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</si>
  <si>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</si>
  <si>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</si>
  <si>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</si>
  <si>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</si>
  <si>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</si>
  <si>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</si>
  <si>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</si>
  <si>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</si>
  <si>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</si>
  <si>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</si>
  <si>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</si>
  <si>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</si>
  <si>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</si>
  <si>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</si>
  <si>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</si>
  <si>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</si>
  <si>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</si>
  <si>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</si>
  <si>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</si>
  <si>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</si>
  <si>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</si>
  <si>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</si>
  <si>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</si>
  <si>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</si>
  <si>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</si>
  <si>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</si>
  <si>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</si>
  <si>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</si>
  <si>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</si>
  <si>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</si>
  <si>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</si>
  <si>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</si>
  <si>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</si>
  <si>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</si>
  <si>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</si>
  <si>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</si>
  <si>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</si>
  <si>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</si>
  <si>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</si>
  <si>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</si>
  <si>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</si>
  <si>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</si>
  <si>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</si>
  <si>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</si>
  <si>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</si>
  <si>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</si>
  <si>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</si>
  <si>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</si>
  <si>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</si>
  <si>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</si>
  <si>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</si>
  <si>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</si>
  <si>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</si>
  <si>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</si>
  <si>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</si>
  <si>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</si>
  <si>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</si>
  <si>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</si>
  <si>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</si>
  <si>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</si>
  <si>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</si>
  <si>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</si>
  <si>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</si>
  <si>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</si>
  <si>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</si>
  <si>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</si>
  <si>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</si>
  <si>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</si>
  <si>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</si>
  <si>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</si>
  <si>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</si>
  <si>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</si>
  <si>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</si>
  <si>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</si>
  <si>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</si>
  <si>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</si>
  <si>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</si>
  <si>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</si>
  <si>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</si>
  <si>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</si>
  <si>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</si>
  <si>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</si>
  <si>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</si>
  <si>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</si>
  <si>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</si>
  <si>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</si>
  <si>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</si>
  <si>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</si>
  <si>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</si>
  <si>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</si>
  <si>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</si>
  <si>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</si>
  <si>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</si>
  <si>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</si>
  <si>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</si>
  <si>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</si>
  <si>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</si>
  <si>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</si>
  <si>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</si>
  <si>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</si>
  <si>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</si>
  <si>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</si>
  <si>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</si>
  <si>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</si>
  <si>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</si>
  <si>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</si>
  <si>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</si>
  <si>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</si>
  <si>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</si>
  <si>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</si>
  <si>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</si>
  <si>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</si>
  <si>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</si>
  <si>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</si>
  <si>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</si>
  <si>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</si>
  <si>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</si>
  <si>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</si>
  <si>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</si>
  <si>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</si>
  <si>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</si>
  <si>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</si>
  <si>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</si>
  <si>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</si>
  <si>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</si>
  <si>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</si>
  <si>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</si>
  <si>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</si>
  <si>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</si>
  <si>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</si>
  <si>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</si>
  <si>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</si>
  <si>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</si>
  <si>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</si>
  <si>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</si>
  <si>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</si>
  <si>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</si>
  <si>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</si>
  <si>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</si>
  <si>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</si>
  <si>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</si>
  <si>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</si>
  <si>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</si>
  <si>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</si>
  <si>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</si>
  <si>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</si>
  <si>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</si>
  <si>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</si>
  <si>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</si>
  <si>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</si>
  <si>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</si>
  <si>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</si>
  <si>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</si>
  <si>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</si>
  <si>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</si>
  <si>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</si>
  <si>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</si>
  <si>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</si>
  <si>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</si>
  <si>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</si>
  <si>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</si>
  <si>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</si>
  <si>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</si>
  <si>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</si>
  <si>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</si>
  <si>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</si>
  <si>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</si>
  <si>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</si>
  <si>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</si>
  <si>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</si>
  <si>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</si>
  <si>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</si>
  <si>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</si>
  <si>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</si>
  <si>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</si>
  <si>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</si>
  <si>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</si>
  <si>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</si>
  <si>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</si>
  <si>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</si>
  <si>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</si>
  <si>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</si>
  <si>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</si>
  <si>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</si>
  <si>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</si>
  <si>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</si>
  <si>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</si>
  <si>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</si>
  <si>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</si>
  <si>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</si>
  <si>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</si>
  <si>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</si>
  <si>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</si>
  <si>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</si>
  <si>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</si>
  <si>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</si>
  <si>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</si>
  <si>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</si>
  <si>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</si>
  <si>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</si>
  <si>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</si>
  <si>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</si>
  <si>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</si>
  <si>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</si>
  <si>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</si>
  <si>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</si>
  <si>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</si>
  <si>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</si>
  <si>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</si>
  <si>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</si>
  <si>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</si>
  <si>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</si>
  <si>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</si>
  <si>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</si>
  <si>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</si>
  <si>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</si>
  <si>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</si>
  <si>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</si>
  <si>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</si>
  <si>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</si>
  <si>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</si>
  <si>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</si>
  <si>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</si>
  <si>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</si>
  <si>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</si>
  <si>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</si>
  <si>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</si>
  <si>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</si>
  <si>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</si>
  <si>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</si>
  <si>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</si>
  <si>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</si>
  <si>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</si>
  <si>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</si>
  <si>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</si>
  <si>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</si>
  <si>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</si>
  <si>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</si>
  <si>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</si>
  <si>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</si>
  <si>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</si>
  <si>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</si>
  <si>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</si>
  <si>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</si>
  <si>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</si>
  <si>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</si>
  <si>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</si>
  <si>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</si>
  <si>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</si>
  <si>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</si>
  <si>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</si>
  <si>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</si>
  <si>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</si>
  <si>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</si>
  <si>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</si>
  <si>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</si>
  <si>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</si>
  <si>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</si>
  <si>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</si>
  <si>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</si>
  <si>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</si>
  <si>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</si>
  <si>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</si>
  <si>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</si>
  <si>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</si>
  <si>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</si>
  <si>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</si>
  <si>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</si>
  <si>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</si>
  <si>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</si>
  <si>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</si>
  <si>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</si>
  <si>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</si>
  <si>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</si>
  <si>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</si>
  <si>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</si>
  <si>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</si>
  <si>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</si>
  <si>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</si>
  <si>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</si>
  <si>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</si>
  <si>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</si>
  <si>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</si>
  <si>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</si>
  <si>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</si>
  <si>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</si>
  <si>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</si>
  <si>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</si>
  <si>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</si>
  <si>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</si>
  <si>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</si>
  <si>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</si>
  <si>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</si>
  <si>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</si>
  <si>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</si>
  <si>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</si>
  <si>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</si>
  <si>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</si>
  <si>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</si>
  <si>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</si>
  <si>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</si>
  <si>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</si>
  <si>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</si>
  <si>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</si>
  <si>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</si>
  <si>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</si>
  <si>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</si>
  <si>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</si>
  <si>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</si>
  <si>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</si>
  <si>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</si>
  <si>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</si>
  <si>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</si>
  <si>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</si>
  <si>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</si>
  <si>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</si>
  <si>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</si>
  <si>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</si>
  <si>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</si>
  <si>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</si>
  <si>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</si>
  <si>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</si>
  <si>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</si>
  <si>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</si>
  <si>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</si>
  <si>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</si>
  <si>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</si>
  <si>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</si>
  <si>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</si>
  <si>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</si>
  <si>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</si>
  <si>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</si>
  <si>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</si>
  <si>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</si>
  <si>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</si>
  <si>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</si>
  <si>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</si>
  <si>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</si>
  <si>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</si>
  <si>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</si>
  <si>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</si>
  <si>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</si>
  <si>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</si>
  <si>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</si>
  <si>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</si>
  <si>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</si>
  <si>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</si>
  <si>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</si>
  <si>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</si>
  <si>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</si>
  <si>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</si>
  <si>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</si>
  <si>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</si>
  <si>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</si>
  <si>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</si>
  <si>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</si>
  <si>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</si>
  <si>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</si>
  <si>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</si>
  <si>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</si>
  <si>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</si>
  <si>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</si>
  <si>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</si>
  <si>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</si>
  <si>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</si>
  <si>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</si>
  <si>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</si>
  <si>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</si>
  <si>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</si>
  <si>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</si>
  <si>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</si>
  <si>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</si>
  <si>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</si>
  <si>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</si>
  <si>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</si>
  <si>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</si>
  <si>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</si>
  <si>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</si>
  <si>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</si>
  <si>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</si>
  <si>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</si>
  <si>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</si>
  <si>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</si>
  <si>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</si>
  <si>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</si>
  <si>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</si>
  <si>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</si>
  <si>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</si>
  <si>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</si>
  <si>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</si>
  <si>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</si>
  <si>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</si>
  <si>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</si>
  <si>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</si>
  <si>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</si>
  <si>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</si>
  <si>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</si>
  <si>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</si>
  <si>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</si>
  <si>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</si>
  <si>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</si>
  <si>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</si>
  <si>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</si>
  <si>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</si>
  <si>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</si>
  <si>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</si>
  <si>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</si>
  <si>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</si>
  <si>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</si>
  <si>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</si>
  <si>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</si>
  <si>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</si>
  <si>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</si>
  <si>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</si>
  <si>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</si>
  <si>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</si>
  <si>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</si>
  <si>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</si>
  <si>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</si>
  <si>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</si>
  <si>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</si>
  <si>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</si>
  <si>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</si>
  <si>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</si>
  <si>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</si>
  <si>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</si>
  <si>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</si>
  <si>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</si>
  <si>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</si>
  <si>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</si>
  <si>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</si>
  <si>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</si>
  <si>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</si>
  <si>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</si>
  <si>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</si>
  <si>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</si>
  <si>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</si>
  <si>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</si>
  <si>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</si>
  <si>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</si>
  <si>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</si>
  <si>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</si>
  <si>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</si>
  <si>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</si>
  <si>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</si>
  <si>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</si>
  <si>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</si>
  <si>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</si>
  <si>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</si>
  <si>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</si>
  <si>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</si>
  <si>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</si>
  <si>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</si>
  <si>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</si>
  <si>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</si>
  <si>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</si>
  <si>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</si>
  <si>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</si>
  <si>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</si>
  <si>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</si>
  <si>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</si>
  <si>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</si>
  <si>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</si>
  <si>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</si>
  <si>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</si>
  <si>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</si>
  <si>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</si>
  <si>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</si>
  <si>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</si>
  <si>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</si>
  <si>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</si>
  <si>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</si>
  <si>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</si>
  <si>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</si>
  <si>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</si>
  <si>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</si>
  <si>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</si>
  <si>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</si>
  <si>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</si>
  <si>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</si>
  <si>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</si>
  <si>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</si>
  <si>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</si>
  <si>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</si>
  <si>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</si>
  <si>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</si>
  <si>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</si>
  <si>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</si>
  <si>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</si>
  <si>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</si>
  <si>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</si>
  <si>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</si>
  <si>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</si>
  <si>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</si>
  <si>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</si>
  <si>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</si>
  <si>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</si>
  <si>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</si>
  <si>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</si>
  <si>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</si>
  <si>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</si>
  <si>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</si>
  <si>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</si>
  <si>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</si>
  <si>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</si>
  <si>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</si>
  <si>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</si>
  <si>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</si>
  <si>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</si>
  <si>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</si>
  <si>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</si>
  <si>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</si>
  <si>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</si>
  <si>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</si>
  <si>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</si>
  <si>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</si>
  <si>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</si>
  <si>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</si>
  <si>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</si>
  <si>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</si>
  <si>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</si>
  <si>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</si>
  <si>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</si>
  <si>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</si>
  <si>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</si>
  <si>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</si>
  <si>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</si>
  <si>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</si>
  <si>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</si>
  <si>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</si>
  <si>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</si>
  <si>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</si>
  <si>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</si>
  <si>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</si>
  <si>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</si>
  <si>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</si>
  <si>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</si>
  <si>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</si>
  <si>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</si>
  <si>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</si>
  <si>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</si>
  <si>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</si>
  <si>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</si>
  <si>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</si>
  <si>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</si>
  <si>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</si>
  <si>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</si>
  <si>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</si>
  <si>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</si>
  <si>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</si>
  <si>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</si>
  <si>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</si>
  <si>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</si>
  <si>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</si>
  <si>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</si>
  <si>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</si>
  <si>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</si>
  <si>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</si>
  <si>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</si>
  <si>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</si>
  <si>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</si>
  <si>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</si>
  <si>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</si>
  <si>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</si>
  <si>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</si>
  <si>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</si>
  <si>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</si>
  <si>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</si>
  <si>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</si>
  <si>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</si>
  <si>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</si>
  <si>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</si>
  <si>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</si>
  <si>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</si>
  <si>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</si>
  <si>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</si>
  <si>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</si>
  <si>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</si>
  <si>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</si>
  <si>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</si>
  <si>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</si>
  <si>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</si>
  <si>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</si>
  <si>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</si>
  <si>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</si>
  <si>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</si>
  <si>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</si>
  <si>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</si>
  <si>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</si>
  <si>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</si>
  <si>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</si>
  <si>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</si>
  <si>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</si>
  <si>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</si>
  <si>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</si>
  <si>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</si>
  <si>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</si>
  <si>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</si>
  <si>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</si>
  <si>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</si>
  <si>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</si>
  <si>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</si>
  <si>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</si>
  <si>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</si>
  <si>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</si>
  <si>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</si>
  <si>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</si>
  <si>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</si>
  <si>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</si>
  <si>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</si>
  <si>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</si>
  <si>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</si>
  <si>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</si>
  <si>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</si>
  <si>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</si>
  <si>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</si>
  <si>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</si>
  <si>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</si>
  <si>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</si>
  <si>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</si>
  <si>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</si>
  <si>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</si>
  <si>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</si>
  <si>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</si>
  <si>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</si>
  <si>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</si>
  <si>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</si>
  <si>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</si>
  <si>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</si>
  <si>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</si>
  <si>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</si>
  <si>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</si>
  <si>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</si>
  <si>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</si>
  <si>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</si>
  <si>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</si>
  <si>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</si>
  <si>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</si>
  <si>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</si>
  <si>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</si>
  <si>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</si>
  <si>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</si>
  <si>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</si>
  <si>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</si>
  <si>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</si>
  <si>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</si>
  <si>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</si>
  <si>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</si>
  <si>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</si>
  <si>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</si>
  <si>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</si>
  <si>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</si>
  <si>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</si>
  <si>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</si>
  <si>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</si>
  <si>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</si>
  <si>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</si>
  <si>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</si>
  <si>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</si>
  <si>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</si>
  <si>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</si>
  <si>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</si>
  <si>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</si>
  <si>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</si>
  <si>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</si>
  <si>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</si>
  <si>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</si>
  <si>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</si>
  <si>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</si>
  <si>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</si>
  <si>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</si>
  <si>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</si>
  <si>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</si>
  <si>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</si>
  <si>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</si>
  <si>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</si>
  <si>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</si>
  <si>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</si>
  <si>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</si>
  <si>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</si>
  <si>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</si>
  <si>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</si>
  <si>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</si>
  <si>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</si>
  <si>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</si>
  <si>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</si>
  <si>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</si>
  <si>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</si>
  <si>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</si>
  <si>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</si>
  <si>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</si>
  <si>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</si>
  <si>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</si>
  <si>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</si>
  <si>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</si>
  <si>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</si>
  <si>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</si>
  <si>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</si>
  <si>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</si>
  <si>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</si>
  <si>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</si>
  <si>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</si>
  <si>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</si>
  <si>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</si>
  <si>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</si>
  <si>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</si>
  <si>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</si>
  <si>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</si>
  <si>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</si>
  <si>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</si>
  <si>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</si>
  <si>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</si>
  <si>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</si>
  <si>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</si>
  <si>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</si>
  <si>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</si>
  <si>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</si>
  <si>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</si>
  <si>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</si>
  <si>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</si>
  <si>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</si>
  <si>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</si>
  <si>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</si>
  <si>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</si>
  <si>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</si>
  <si>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</si>
  <si>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</si>
  <si>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</si>
  <si>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</si>
  <si>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</si>
  <si>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</si>
  <si>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</si>
  <si>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</si>
  <si>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</si>
  <si>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</si>
  <si>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</si>
  <si>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</si>
  <si>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</si>
  <si>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</si>
  <si>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</si>
  <si>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</si>
  <si>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</si>
  <si>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</si>
  <si>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</si>
  <si>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</si>
  <si>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</si>
  <si>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</si>
  <si>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</si>
  <si>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</si>
  <si>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</si>
  <si>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</si>
  <si>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</si>
  <si>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</si>
  <si>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</si>
  <si>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</si>
  <si>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</si>
  <si>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</si>
  <si>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</si>
  <si>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</si>
  <si>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</si>
  <si>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</si>
  <si>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</si>
  <si>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</si>
  <si>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</si>
  <si>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</si>
  <si>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</si>
  <si>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</si>
  <si>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</si>
  <si>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</si>
  <si>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</si>
  <si>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</si>
  <si>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</si>
  <si>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</si>
  <si>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</si>
  <si>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</si>
  <si>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</si>
  <si>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</si>
  <si>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</si>
  <si>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</si>
  <si>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</si>
  <si>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</si>
  <si>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</si>
  <si>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</si>
  <si>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</si>
  <si>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</si>
  <si>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</si>
  <si>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</si>
  <si>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</si>
  <si>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</si>
  <si>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</si>
  <si>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</si>
  <si>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</si>
  <si>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</si>
  <si>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</si>
  <si>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</si>
  <si>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</si>
  <si>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</si>
  <si>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</si>
  <si>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</si>
  <si>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</si>
  <si>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</si>
  <si>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</si>
  <si>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</si>
  <si>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</si>
  <si>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</si>
  <si>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</si>
  <si>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</si>
  <si>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</si>
  <si>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</si>
  <si>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</si>
  <si>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</si>
  <si>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</si>
  <si>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</si>
  <si>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</si>
  <si>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</si>
  <si>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</si>
  <si>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</si>
  <si>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</si>
  <si>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</si>
  <si>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</si>
  <si>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</si>
  <si>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</si>
  <si>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</si>
  <si>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</si>
  <si>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</si>
  <si>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</si>
  <si>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</si>
  <si>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</si>
  <si>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</si>
  <si>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</si>
  <si>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</si>
  <si>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</si>
  <si>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</si>
  <si>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</si>
  <si>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</si>
  <si>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</si>
  <si>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</si>
  <si>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</si>
  <si>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</si>
  <si>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</si>
  <si>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</si>
  <si>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</si>
  <si>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</si>
  <si>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</si>
  <si>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</si>
  <si>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</si>
  <si>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</si>
  <si>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</si>
  <si>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</si>
  <si>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</si>
  <si>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</si>
  <si>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</si>
  <si>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</si>
  <si>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</si>
  <si>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</si>
  <si>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</si>
  <si>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</si>
  <si>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</si>
  <si>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</si>
  <si>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</si>
  <si>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</si>
  <si>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</si>
  <si>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</si>
  <si>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</si>
  <si>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</si>
  <si>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</si>
  <si>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</si>
  <si>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</si>
  <si>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</si>
  <si>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</si>
  <si>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</si>
  <si>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</si>
  <si>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</si>
  <si>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</si>
  <si>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</si>
  <si>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</si>
  <si>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</si>
  <si>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</si>
  <si>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</si>
  <si>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</si>
  <si>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</si>
  <si>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</si>
  <si>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</si>
  <si>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</si>
  <si>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</si>
  <si>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</si>
  <si>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</si>
  <si>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</si>
  <si>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</si>
  <si>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</si>
  <si>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</si>
  <si>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</si>
  <si>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</si>
  <si>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</si>
  <si>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</si>
  <si>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</si>
  <si>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</si>
  <si>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</si>
  <si>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</si>
  <si>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</si>
  <si>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</si>
  <si>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</si>
  <si>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</si>
  <si>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</si>
  <si>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</si>
  <si>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</si>
  <si>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</si>
  <si>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</si>
  <si>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</si>
  <si>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</si>
  <si>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</si>
  <si>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</si>
  <si>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</si>
  <si>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</si>
  <si>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</si>
  <si>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</si>
  <si>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</si>
  <si>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</si>
  <si>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</si>
  <si>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</si>
  <si>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</si>
  <si>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</si>
  <si>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</si>
  <si>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</si>
  <si>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</si>
  <si>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</si>
  <si>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</si>
  <si>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</si>
  <si>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</si>
  <si>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</si>
  <si>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</si>
  <si>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</si>
  <si>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</si>
  <si>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</si>
  <si>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</si>
  <si>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</si>
  <si>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</si>
  <si>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</si>
  <si>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</si>
  <si>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</si>
  <si>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</si>
  <si>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</si>
  <si>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</si>
  <si>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</si>
  <si>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</si>
  <si>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</si>
  <si>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</si>
  <si>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</si>
  <si>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</si>
  <si>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</si>
  <si>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</si>
  <si>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</si>
  <si>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</si>
  <si>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</si>
  <si>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</si>
  <si>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</si>
  <si>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</si>
  <si>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</si>
  <si>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</si>
  <si>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</si>
  <si>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</si>
  <si>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</si>
  <si>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</si>
  <si>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</si>
  <si>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</si>
  <si>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</si>
  <si>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</si>
  <si>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</si>
  <si>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</si>
  <si>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</si>
  <si>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</si>
  <si>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</si>
  <si>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</si>
  <si>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</si>
  <si>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</si>
  <si>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</si>
  <si>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</si>
  <si>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</si>
  <si>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</si>
  <si>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</si>
  <si>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</si>
  <si>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</si>
  <si>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</si>
  <si>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</si>
  <si>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</si>
  <si>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</si>
  <si>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</si>
  <si>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</si>
  <si>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</si>
  <si>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</si>
  <si>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</si>
  <si>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</si>
  <si>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</si>
  <si>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</si>
  <si>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</si>
  <si>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</si>
  <si>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</si>
  <si>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</si>
  <si>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</si>
  <si>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</si>
  <si>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</si>
  <si>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</si>
  <si>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</si>
  <si>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</si>
  <si>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</si>
  <si>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</si>
  <si>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</si>
  <si>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</si>
  <si>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</si>
  <si>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</si>
  <si>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</si>
  <si>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</si>
  <si>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</si>
  <si>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</si>
  <si>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</si>
  <si>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</si>
  <si>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</si>
  <si>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</si>
  <si>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</si>
  <si>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</si>
  <si>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</si>
  <si>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</si>
  <si>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</si>
  <si>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</si>
  <si>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</si>
  <si>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</si>
  <si>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</si>
  <si>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</si>
  <si>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</si>
  <si>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</si>
  <si>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</si>
  <si>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</si>
  <si>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</si>
  <si>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</si>
  <si>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</si>
  <si>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</si>
  <si>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</si>
  <si>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</si>
  <si>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</si>
  <si>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</si>
  <si>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</si>
  <si>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</si>
  <si>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</si>
  <si>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</si>
  <si>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</si>
  <si>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</si>
  <si>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</si>
  <si>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</si>
  <si>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</si>
  <si>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</si>
  <si>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</si>
  <si>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</si>
  <si>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</si>
  <si>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</si>
  <si>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</si>
  <si>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</si>
  <si>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</si>
  <si>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</si>
  <si>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</si>
  <si>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</si>
  <si>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</si>
  <si>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</si>
  <si>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</si>
  <si>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</si>
  <si>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</si>
  <si>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</si>
  <si>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</si>
  <si>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</si>
  <si>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</si>
  <si>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</si>
  <si>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</si>
  <si>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</si>
  <si>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</si>
  <si>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</si>
  <si>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</si>
  <si>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</si>
  <si>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</si>
  <si>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</si>
  <si>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</si>
  <si>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</si>
  <si>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</si>
  <si>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</si>
  <si>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</si>
  <si>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</si>
  <si>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</si>
  <si>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</si>
  <si>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</si>
  <si>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</si>
  <si>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</si>
  <si>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</si>
  <si>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</si>
  <si>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</si>
  <si>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</si>
  <si>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</si>
  <si>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</si>
  <si>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</si>
  <si>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</si>
  <si>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</si>
  <si>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</si>
  <si>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</si>
  <si>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</si>
  <si>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</si>
  <si>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</si>
  <si>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</si>
  <si>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</si>
  <si>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</si>
  <si>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</si>
  <si>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</si>
  <si>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</si>
  <si>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</si>
  <si>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</si>
  <si>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</si>
  <si>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</si>
  <si>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</si>
  <si>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</si>
  <si>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</si>
  <si>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</si>
  <si>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</si>
  <si>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</si>
  <si>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</si>
  <si>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</si>
  <si>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</si>
  <si>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</si>
  <si>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</si>
  <si>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</si>
  <si>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</si>
  <si>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</si>
  <si>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</si>
  <si>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</si>
  <si>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</si>
  <si>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</si>
  <si>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</si>
  <si>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</si>
  <si>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</si>
  <si>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</si>
  <si>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</si>
  <si>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</si>
  <si>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</si>
  <si>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</si>
  <si>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</si>
  <si>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</si>
  <si>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</si>
  <si>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</si>
  <si>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</si>
  <si>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</si>
  <si>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</si>
  <si>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</si>
  <si>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</si>
  <si>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</si>
  <si>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</si>
  <si>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</si>
  <si>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</si>
  <si>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</si>
  <si>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</si>
  <si>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</si>
  <si>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</si>
  <si>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</si>
  <si>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</si>
  <si>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</si>
  <si>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</si>
  <si>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</si>
  <si>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</si>
  <si>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</si>
  <si>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</si>
  <si>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</si>
  <si>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</si>
  <si>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</si>
  <si>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</si>
  <si>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</si>
  <si>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</si>
  <si>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</si>
  <si>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</si>
  <si>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</si>
  <si>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</si>
  <si>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</si>
  <si>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</si>
  <si>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</si>
  <si>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</si>
  <si>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</si>
  <si>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</si>
  <si>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</si>
  <si>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</si>
  <si>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</si>
  <si>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</si>
  <si>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</si>
  <si>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</si>
  <si>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</si>
  <si>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</si>
  <si>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</si>
  <si>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</si>
  <si>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</si>
  <si>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</si>
  <si>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</si>
  <si>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</si>
  <si>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</si>
  <si>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</si>
  <si>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</si>
  <si>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</si>
  <si>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</si>
  <si>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</si>
  <si>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</si>
  <si>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</si>
  <si>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</si>
  <si>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</si>
  <si>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</si>
  <si>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</si>
  <si>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</si>
  <si>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</si>
  <si>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</si>
  <si>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</si>
  <si>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</si>
  <si>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</si>
  <si>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</si>
  <si>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</si>
  <si>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</si>
  <si>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</si>
  <si>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</si>
  <si>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</si>
  <si>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</si>
  <si>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</si>
  <si>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</si>
  <si>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</si>
  <si>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</si>
  <si>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</si>
  <si>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</si>
  <si>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</si>
  <si>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</si>
  <si>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</si>
  <si>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</si>
  <si>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</si>
  <si>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</si>
  <si>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</si>
  <si>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</si>
  <si>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</si>
  <si>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</si>
  <si>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</si>
  <si>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</si>
  <si>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</si>
  <si>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</si>
  <si>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</si>
  <si>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</si>
  <si>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</si>
  <si>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</si>
  <si>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</si>
  <si>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</si>
  <si>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</si>
  <si>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</si>
  <si>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</si>
  <si>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</si>
  <si>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</si>
  <si>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</si>
  <si>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</si>
  <si>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</si>
  <si>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</si>
  <si>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</si>
  <si>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</si>
  <si>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</si>
  <si>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</si>
  <si>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</si>
  <si>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</si>
  <si>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</si>
  <si>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</si>
  <si>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</si>
  <si>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</si>
  <si>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</si>
  <si>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</si>
  <si>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</si>
  <si>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</si>
  <si>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</si>
  <si>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</si>
  <si>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</si>
  <si>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</si>
  <si>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</si>
  <si>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</si>
  <si>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</si>
  <si>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</si>
  <si>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</si>
  <si>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</si>
  <si>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</si>
  <si>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</si>
  <si>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</si>
  <si>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</si>
  <si>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</si>
  <si>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</si>
  <si>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</si>
  <si>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</si>
  <si>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</si>
  <si>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</si>
  <si>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</si>
  <si>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</si>
  <si>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</si>
  <si>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</si>
  <si>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</si>
  <si>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</si>
  <si>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</si>
  <si>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</si>
  <si>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</si>
  <si>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</si>
  <si>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</si>
  <si>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</si>
  <si>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</si>
  <si>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</si>
  <si>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</si>
  <si>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</si>
  <si>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</si>
  <si>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</si>
  <si>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</si>
  <si>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</si>
  <si>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</si>
  <si>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</si>
  <si>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</si>
  <si>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</si>
  <si>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</si>
  <si>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</si>
  <si>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</si>
  <si>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</si>
  <si>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</si>
  <si>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</si>
  <si>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</si>
  <si>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</si>
  <si>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</si>
  <si>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</si>
  <si>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</si>
  <si>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</si>
  <si>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</si>
  <si>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</si>
  <si>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</si>
  <si>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</si>
  <si>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</si>
  <si>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</si>
  <si>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</si>
  <si>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</si>
  <si>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</si>
  <si>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</si>
  <si>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</si>
  <si>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</si>
  <si>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</si>
  <si>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</si>
  <si>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</si>
  <si>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</si>
  <si>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</si>
  <si>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</si>
  <si>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</si>
  <si>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</si>
  <si>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</si>
  <si>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</si>
  <si>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</si>
  <si>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</si>
  <si>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</si>
  <si>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</si>
  <si>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</si>
  <si>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</si>
  <si>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</si>
  <si>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</si>
  <si>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</si>
  <si>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</si>
  <si>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</si>
  <si>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</si>
  <si>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</si>
  <si>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</si>
  <si>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</si>
  <si>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</si>
  <si>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</si>
  <si>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</si>
  <si>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</si>
  <si>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</si>
  <si>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</si>
  <si>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</si>
  <si>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</si>
  <si>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</si>
  <si>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</si>
  <si>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</si>
  <si>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</si>
  <si>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</si>
  <si>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</si>
  <si>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</si>
  <si>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</si>
  <si>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</si>
  <si>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</si>
  <si>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</si>
  <si>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</si>
  <si>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</si>
  <si>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</si>
  <si>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</si>
  <si>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</si>
  <si>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</si>
  <si>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</si>
  <si>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</si>
  <si>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</si>
  <si>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</si>
  <si>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</si>
  <si>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</si>
  <si>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</si>
  <si>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</si>
  <si>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</si>
  <si>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</si>
  <si>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</si>
  <si>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</si>
  <si>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</si>
  <si>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</si>
  <si>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</si>
  <si>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</si>
  <si>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</si>
  <si>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</si>
  <si>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</si>
  <si>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</si>
  <si>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</si>
  <si>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</si>
  <si>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</si>
  <si>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</si>
  <si>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</si>
  <si>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</si>
  <si>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</si>
  <si>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</si>
  <si>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</si>
  <si>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</si>
  <si>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</si>
  <si>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</si>
  <si>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</si>
  <si>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</si>
  <si>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</si>
  <si>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</si>
  <si>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</si>
  <si>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</si>
  <si>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</si>
  <si>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</si>
  <si>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</si>
  <si>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</si>
  <si>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</si>
  <si>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</si>
  <si>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</si>
  <si>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</si>
  <si>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</si>
  <si>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</si>
  <si>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</si>
  <si>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</si>
  <si>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</si>
  <si>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</si>
  <si>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</si>
  <si>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</si>
  <si>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</si>
  <si>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</si>
  <si>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</si>
  <si>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</si>
  <si>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</si>
  <si>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</si>
  <si>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</si>
  <si>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</si>
  <si>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</si>
  <si>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</si>
  <si>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</si>
  <si>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</si>
  <si>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</si>
  <si>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</si>
  <si>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</si>
  <si>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</si>
  <si>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</si>
  <si>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</si>
  <si>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</si>
  <si>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</si>
  <si>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</si>
  <si>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</si>
  <si>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</si>
  <si>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</si>
  <si>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</si>
  <si>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</si>
  <si>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</si>
  <si>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</si>
  <si>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</si>
  <si>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</si>
  <si>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</si>
  <si>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</si>
  <si>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</si>
  <si>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</si>
  <si>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</si>
  <si>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</si>
  <si>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</si>
  <si>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</si>
  <si>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</si>
  <si>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</si>
  <si>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</si>
  <si>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</si>
  <si>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</si>
  <si>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</si>
  <si>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</si>
  <si>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</si>
  <si>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</si>
  <si>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</si>
  <si>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</si>
  <si>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</si>
  <si>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</si>
  <si>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</si>
  <si>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</si>
  <si>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</si>
  <si>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</si>
  <si>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</si>
  <si>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</si>
  <si>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</si>
  <si>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</si>
  <si>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</si>
  <si>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</si>
  <si>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</si>
  <si>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</si>
  <si>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</si>
  <si>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</si>
  <si>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</si>
  <si>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</si>
  <si>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</si>
  <si>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</si>
  <si>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</si>
  <si>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</si>
  <si>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</si>
  <si>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</si>
  <si>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</si>
  <si>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</si>
  <si>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</si>
  <si>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</si>
  <si>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</si>
  <si>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</si>
  <si>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</si>
  <si>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</si>
  <si>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</si>
  <si>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</si>
  <si>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</si>
  <si>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</si>
  <si>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</si>
  <si>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</si>
  <si>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</si>
  <si>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</si>
  <si>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</si>
  <si>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</si>
  <si>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</si>
  <si>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</si>
  <si>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</si>
  <si>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</si>
  <si>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</si>
  <si>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</si>
  <si>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</si>
  <si>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</si>
  <si>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</si>
  <si>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</si>
  <si>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</si>
  <si>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</si>
  <si>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</si>
  <si>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</si>
  <si>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</si>
  <si>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</si>
  <si>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</si>
  <si>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</si>
  <si>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</si>
  <si>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</si>
  <si>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</si>
  <si>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</si>
  <si>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</si>
  <si>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</si>
  <si>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</si>
  <si>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</si>
  <si>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</si>
  <si>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</si>
  <si>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</si>
  <si>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</si>
  <si>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</si>
  <si>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</si>
  <si>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</si>
  <si>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</si>
  <si>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</si>
  <si>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</si>
  <si>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</si>
  <si>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</si>
  <si>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</si>
  <si>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</si>
  <si>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</si>
  <si>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</si>
  <si>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</si>
  <si>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</si>
  <si>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</si>
  <si>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</si>
  <si>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</si>
  <si>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</si>
  <si>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</si>
  <si>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</si>
  <si>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</si>
  <si>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</si>
  <si>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</si>
  <si>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</si>
  <si>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</si>
  <si>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</si>
  <si>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</si>
  <si>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</si>
  <si>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</si>
  <si>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</si>
  <si>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</si>
  <si>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</si>
  <si>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</si>
  <si>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</si>
  <si>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</si>
  <si>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</si>
  <si>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</si>
  <si>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</si>
  <si>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</si>
  <si>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</si>
  <si>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</si>
  <si>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</si>
  <si>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</si>
  <si>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</si>
  <si>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</si>
  <si>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</si>
  <si>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</si>
  <si>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</si>
  <si>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</si>
  <si>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</si>
  <si>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</si>
  <si>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</si>
  <si>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</si>
  <si>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</si>
  <si>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</si>
  <si>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</si>
  <si>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</si>
  <si>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</si>
  <si>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</si>
  <si>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</si>
  <si>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</si>
  <si>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</si>
  <si>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</si>
  <si>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</si>
  <si>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</si>
  <si>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</si>
  <si>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</si>
  <si>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</si>
  <si>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</si>
  <si>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</si>
  <si>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</si>
  <si>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</si>
  <si>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</si>
  <si>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</si>
  <si>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</si>
  <si>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</si>
  <si>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</si>
  <si>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</si>
  <si>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</si>
  <si>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</si>
  <si>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</si>
  <si>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</si>
  <si>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</si>
  <si>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</si>
  <si>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</si>
  <si>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</si>
  <si>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</si>
  <si>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</si>
  <si>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</si>
  <si>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</si>
  <si>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</si>
  <si>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</si>
  <si>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</si>
  <si>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</si>
  <si>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</si>
  <si>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</si>
  <si>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</si>
  <si>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</si>
  <si>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</si>
  <si>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</si>
  <si>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</si>
  <si>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</si>
  <si>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</si>
  <si>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</si>
  <si>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</si>
  <si>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</si>
  <si>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</si>
  <si>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</si>
  <si>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</si>
  <si>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</si>
  <si>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</si>
  <si>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</si>
  <si>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</si>
  <si>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</si>
  <si>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</si>
  <si>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</si>
  <si>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</si>
  <si>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</si>
  <si>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</si>
  <si>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</si>
  <si>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</si>
  <si>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</si>
  <si>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</si>
  <si>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</si>
  <si>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</si>
  <si>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</si>
  <si>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</si>
  <si>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</si>
  <si>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</si>
  <si>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</si>
  <si>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</si>
  <si>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</si>
  <si>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</si>
  <si>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</si>
  <si>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</si>
  <si>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</si>
  <si>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</si>
  <si>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</si>
  <si>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</si>
  <si>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</si>
  <si>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</si>
  <si>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</si>
  <si>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</si>
  <si>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</si>
  <si>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</si>
  <si>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</si>
  <si>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</si>
  <si>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</si>
  <si>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</si>
  <si>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</si>
  <si>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</si>
  <si>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</si>
  <si>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</si>
  <si>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</si>
  <si>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</si>
  <si>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</si>
  <si>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</si>
  <si>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</si>
  <si>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</si>
  <si>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</si>
  <si>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</si>
  <si>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</si>
  <si>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</si>
  <si>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</si>
  <si>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</si>
  <si>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</si>
  <si>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</si>
  <si>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</si>
  <si>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</si>
  <si>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</si>
  <si>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</si>
  <si>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</si>
  <si>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</si>
  <si>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</si>
  <si>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</si>
  <si>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</si>
  <si>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</si>
  <si>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</si>
  <si>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</si>
  <si>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</si>
  <si>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</si>
  <si>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</si>
  <si>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</si>
  <si>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</si>
  <si>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</si>
  <si>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</si>
  <si>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</si>
  <si>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</si>
  <si>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</si>
  <si>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</si>
  <si>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</si>
  <si>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</si>
  <si>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</si>
  <si>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</si>
  <si>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</si>
  <si>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</si>
  <si>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</si>
  <si>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</si>
  <si>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</si>
  <si>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</si>
  <si>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</si>
  <si>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</si>
  <si>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</si>
  <si>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</si>
  <si>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</si>
  <si>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</si>
  <si>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</si>
  <si>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</si>
  <si>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</si>
  <si>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</si>
  <si>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</si>
  <si>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</si>
  <si>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</si>
  <si>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</si>
  <si>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</si>
  <si>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</si>
  <si>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</si>
  <si>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</si>
  <si>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</si>
  <si>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</si>
  <si>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</si>
  <si>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</si>
  <si>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</si>
  <si>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</si>
  <si>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</si>
  <si>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</si>
  <si>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</si>
  <si>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</si>
  <si>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</si>
  <si>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</si>
  <si>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</si>
  <si>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</si>
  <si>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</si>
  <si>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</si>
  <si>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</si>
  <si>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</si>
  <si>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</si>
  <si>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</si>
  <si>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</si>
  <si>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</si>
  <si>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</si>
  <si>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</si>
  <si>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</si>
  <si>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</si>
  <si>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</si>
  <si>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</si>
  <si>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</si>
  <si>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</si>
  <si>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</si>
  <si>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</si>
  <si>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</si>
  <si>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</si>
  <si>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</si>
  <si>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</si>
  <si>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</si>
  <si>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</si>
  <si>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</si>
  <si>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</si>
  <si>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</si>
  <si>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</si>
  <si>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</si>
  <si>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</si>
  <si>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</si>
  <si>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</si>
  <si>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</si>
  <si>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</si>
  <si>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</si>
  <si>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</si>
  <si>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</si>
  <si>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</si>
  <si>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</si>
  <si>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</si>
  <si>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</si>
  <si>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</si>
  <si>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</si>
  <si>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</si>
  <si>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</si>
  <si>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</si>
  <si>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</si>
  <si>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</si>
  <si>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</si>
  <si>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</si>
  <si>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</si>
  <si>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</si>
  <si>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</si>
  <si>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</si>
  <si>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</si>
  <si>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</si>
  <si>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</si>
  <si>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</si>
  <si>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</si>
  <si>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</si>
  <si>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</si>
  <si>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</si>
  <si>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</si>
  <si>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</si>
  <si>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</si>
  <si>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</si>
  <si>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</si>
  <si>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</si>
  <si>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</si>
  <si>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</si>
  <si>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</si>
  <si>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</si>
  <si>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</si>
  <si>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</si>
  <si>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</si>
  <si>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</si>
  <si>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</si>
  <si>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</si>
  <si>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</si>
  <si>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</si>
  <si>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</si>
  <si>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</si>
  <si>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</si>
  <si>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</si>
  <si>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</si>
  <si>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</si>
  <si>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</si>
  <si>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</si>
  <si>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</si>
  <si>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</si>
  <si>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</si>
  <si>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</si>
  <si>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</si>
  <si>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</si>
  <si>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</si>
  <si>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</si>
  <si>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</si>
  <si>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</si>
  <si>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</si>
  <si>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</si>
  <si>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</si>
  <si>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</si>
  <si>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</si>
  <si>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</si>
  <si>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</si>
  <si>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</si>
  <si>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</si>
  <si>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</si>
  <si>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</si>
  <si>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</si>
  <si>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</si>
  <si>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</si>
  <si>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</si>
  <si>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</si>
  <si>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</si>
  <si>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</si>
  <si>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</si>
  <si>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</si>
  <si>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</si>
  <si>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</si>
  <si>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</si>
  <si>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</si>
  <si>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</si>
  <si>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</si>
  <si>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</si>
  <si>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</si>
  <si>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</si>
  <si>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</si>
  <si>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</si>
  <si>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</si>
  <si>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</si>
  <si>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</si>
  <si>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</si>
  <si>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</si>
  <si>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</si>
  <si>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</si>
  <si>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</si>
  <si>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</si>
  <si>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</si>
  <si>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</si>
  <si>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</si>
  <si>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</si>
  <si>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</si>
  <si>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</si>
  <si>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</si>
  <si>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</si>
  <si>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</si>
  <si>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</si>
  <si>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</si>
  <si>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</si>
  <si>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</si>
  <si>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</si>
  <si>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</si>
  <si>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</si>
  <si>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</si>
  <si>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</si>
  <si>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</si>
  <si>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</si>
  <si>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</si>
  <si>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</si>
  <si>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</si>
  <si>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</si>
  <si>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</si>
  <si>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</si>
  <si>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</si>
  <si>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</si>
  <si>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</si>
  <si>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</si>
  <si>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</si>
  <si>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</si>
  <si>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</si>
  <si>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</si>
  <si>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</si>
  <si>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</si>
  <si>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</si>
  <si>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</si>
  <si>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</si>
  <si>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</si>
  <si>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</si>
  <si>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</si>
  <si>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</si>
  <si>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</si>
  <si>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</si>
  <si>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</si>
  <si>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</si>
  <si>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</si>
  <si>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</si>
  <si>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</si>
  <si>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</si>
  <si>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</si>
  <si>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</si>
  <si>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</si>
  <si>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</si>
  <si>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</si>
  <si>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</si>
  <si>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</si>
  <si>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</si>
  <si>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</si>
  <si>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</si>
  <si>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</si>
  <si>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</si>
  <si>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</si>
  <si>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</si>
  <si>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</si>
  <si>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</si>
  <si>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</si>
  <si>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</si>
  <si>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</si>
  <si>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</si>
  <si>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</si>
  <si>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</si>
  <si>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</si>
  <si>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</si>
  <si>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</si>
  <si>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</si>
  <si>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</si>
  <si>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</si>
  <si>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</si>
  <si>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</si>
  <si>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</si>
  <si>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</si>
  <si>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</si>
  <si>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</si>
  <si>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</si>
  <si>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</si>
  <si>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</si>
  <si>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</si>
  <si>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</si>
  <si>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</si>
  <si>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</si>
  <si>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</si>
  <si>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</si>
  <si>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</si>
  <si>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</si>
  <si>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</si>
  <si>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</si>
  <si>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</si>
  <si>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</si>
  <si>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</si>
  <si>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</si>
  <si>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</si>
  <si>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</si>
  <si>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</si>
  <si>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</si>
  <si>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</si>
  <si>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</si>
  <si>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</si>
  <si>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</si>
  <si>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</si>
  <si>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</si>
  <si>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</si>
  <si>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</si>
  <si>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</si>
  <si>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</si>
  <si>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</si>
  <si>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</si>
  <si>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</si>
  <si>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</si>
  <si>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</si>
  <si>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</si>
  <si>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</si>
  <si>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</si>
  <si>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</si>
  <si>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</si>
  <si>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</si>
  <si>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</si>
  <si>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</si>
  <si>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</si>
  <si>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</si>
  <si>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</si>
  <si>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</si>
  <si>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</si>
  <si>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</si>
  <si>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</si>
  <si>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</si>
  <si>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</si>
  <si>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</si>
  <si>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</si>
  <si>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</si>
  <si>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</si>
  <si>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</si>
  <si>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</si>
  <si>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</si>
  <si>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</si>
  <si>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</si>
  <si>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</si>
  <si>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</si>
  <si>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</si>
  <si>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</si>
  <si>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</si>
  <si>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</si>
  <si>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</si>
  <si>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</si>
  <si>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</si>
  <si>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</si>
  <si>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</si>
  <si>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</si>
  <si>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</si>
  <si>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</si>
  <si>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</si>
  <si>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</si>
  <si>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</si>
  <si>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</si>
  <si>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</si>
  <si>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</si>
  <si>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</si>
  <si>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</si>
  <si>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</si>
  <si>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</si>
  <si>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</si>
  <si>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</si>
  <si>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</si>
  <si>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</si>
  <si>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</si>
  <si>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</si>
  <si>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</si>
  <si>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</si>
  <si>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</si>
  <si>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</si>
  <si>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</si>
  <si>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</si>
  <si>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</si>
  <si>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</si>
  <si>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</si>
  <si>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</si>
  <si>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</si>
  <si>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</si>
  <si>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</si>
  <si>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</si>
  <si>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</si>
  <si>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</si>
  <si>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</si>
  <si>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</si>
  <si>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</si>
  <si>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</si>
  <si>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</si>
  <si>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</si>
  <si>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</si>
  <si>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</si>
  <si>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</si>
  <si>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</si>
  <si>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</si>
  <si>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</si>
  <si>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</si>
  <si>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</si>
  <si>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</si>
  <si>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</si>
  <si>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</si>
  <si>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</si>
  <si>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</si>
  <si>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</si>
  <si>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</si>
  <si>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</si>
  <si>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</si>
  <si>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</si>
  <si>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</si>
  <si>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</si>
  <si>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</si>
  <si>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</si>
  <si>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</si>
  <si>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</si>
  <si>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</si>
  <si>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</si>
  <si>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</si>
  <si>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</si>
  <si>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</si>
  <si>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</si>
  <si>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</si>
  <si>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</si>
  <si>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</si>
  <si>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</si>
  <si>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</si>
  <si>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</si>
  <si>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</si>
  <si>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</si>
  <si>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</si>
  <si>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</si>
  <si>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</si>
  <si>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</si>
  <si>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</si>
  <si>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</si>
  <si>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</si>
  <si>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</si>
  <si>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</si>
  <si>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</si>
  <si>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</si>
  <si>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</si>
  <si>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</si>
  <si>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</si>
  <si>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</si>
  <si>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</si>
  <si>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</si>
  <si>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</si>
  <si>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</si>
  <si>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</si>
  <si>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</si>
  <si>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</si>
  <si>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</si>
  <si>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</si>
  <si>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</si>
  <si>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</si>
  <si>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</si>
  <si>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</si>
  <si>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</si>
  <si>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</si>
  <si>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</si>
  <si>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</si>
  <si>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</si>
  <si>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</si>
  <si>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</si>
  <si>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</si>
  <si>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</si>
  <si>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</si>
  <si>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</si>
  <si>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</si>
  <si>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</si>
  <si>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</si>
  <si>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</si>
  <si>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</si>
  <si>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</si>
  <si>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</si>
  <si>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</si>
  <si>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</si>
  <si>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</si>
  <si>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</si>
  <si>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</si>
  <si>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</si>
  <si>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</si>
  <si>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</si>
  <si>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</si>
  <si>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</si>
  <si>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</si>
  <si>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</si>
  <si>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</si>
  <si>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</si>
  <si>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</si>
  <si>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</si>
  <si>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</si>
  <si>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</si>
  <si>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</si>
  <si>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</si>
  <si>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</si>
  <si>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</si>
  <si>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</si>
  <si>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</si>
  <si>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</si>
  <si>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</si>
  <si>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</si>
  <si>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</si>
  <si>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</si>
  <si>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</si>
  <si>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</si>
  <si>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</si>
  <si>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</si>
  <si>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</si>
  <si>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</si>
  <si>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</si>
  <si>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</si>
  <si>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</si>
  <si>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</si>
  <si>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</si>
  <si>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</si>
  <si>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</si>
  <si>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</si>
  <si>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</si>
  <si>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</si>
  <si>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</si>
  <si>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</si>
  <si>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</si>
  <si>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</si>
  <si>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</si>
  <si>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</si>
  <si>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</si>
  <si>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</si>
  <si>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</si>
  <si>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</si>
  <si>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</si>
  <si>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</si>
  <si>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</si>
  <si>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</si>
  <si>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</si>
  <si>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</si>
  <si>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</si>
  <si>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</si>
  <si>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</si>
  <si>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</si>
  <si>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</si>
  <si>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</si>
  <si>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</si>
  <si>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</si>
  <si>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</si>
  <si>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</si>
  <si>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</si>
  <si>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</si>
  <si>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</si>
  <si>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</si>
  <si>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</si>
  <si>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</si>
  <si>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</si>
  <si>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</si>
  <si>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</si>
  <si>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</si>
  <si>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</si>
  <si>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</si>
  <si>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</si>
  <si>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</si>
  <si>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</si>
  <si>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</si>
  <si>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</si>
  <si>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</si>
  <si>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</si>
  <si>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</si>
  <si>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</si>
  <si>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</si>
  <si>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</si>
  <si>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</si>
  <si>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</si>
  <si>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</si>
  <si>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</si>
  <si>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</si>
  <si>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</si>
  <si>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</si>
  <si>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</si>
  <si>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</si>
  <si>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</si>
  <si>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</si>
  <si>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</si>
  <si>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</si>
  <si>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</si>
  <si>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</si>
  <si>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</si>
  <si>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</si>
  <si>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</si>
  <si>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</si>
  <si>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</si>
  <si>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</si>
  <si>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</si>
  <si>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</si>
  <si>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</si>
  <si>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</si>
  <si>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</si>
  <si>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</si>
  <si>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</si>
  <si>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</si>
  <si>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</si>
  <si>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</si>
  <si>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</si>
  <si>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</si>
  <si>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</si>
  <si>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</si>
  <si>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</si>
  <si>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</si>
  <si>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</si>
  <si>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</si>
  <si>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</si>
  <si>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</si>
  <si>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</si>
  <si>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</si>
  <si>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</si>
  <si>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</si>
  <si>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</si>
  <si>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</si>
  <si>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</si>
  <si>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</si>
  <si>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</si>
  <si>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</si>
  <si>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</si>
  <si>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</si>
  <si>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</si>
  <si>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</si>
  <si>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</si>
  <si>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</si>
  <si>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</si>
  <si>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</si>
  <si>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</si>
  <si>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</si>
  <si>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</si>
  <si>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</si>
  <si>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</si>
  <si>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</si>
  <si>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</si>
  <si>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</si>
  <si>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</si>
  <si>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</si>
  <si>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</si>
  <si>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</si>
  <si>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</si>
  <si>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</si>
  <si>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</si>
  <si>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</si>
  <si>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</si>
  <si>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</si>
  <si>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</si>
  <si>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</si>
  <si>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</si>
  <si>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</si>
  <si>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</si>
  <si>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</si>
  <si>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</si>
  <si>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</si>
  <si>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</si>
  <si>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</si>
  <si>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</si>
  <si>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</si>
  <si>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</si>
  <si>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</si>
  <si>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</si>
  <si>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</si>
  <si>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</si>
  <si>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</si>
  <si>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</si>
  <si>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</si>
  <si>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</si>
  <si>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</si>
  <si>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</si>
  <si>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</si>
  <si>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</si>
  <si>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</si>
  <si>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</si>
  <si>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</si>
  <si>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</si>
  <si>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</si>
  <si>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</si>
  <si>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</si>
  <si>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</si>
  <si>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</si>
  <si>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</si>
  <si>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</si>
  <si>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</si>
  <si>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</si>
  <si>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</si>
  <si>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</si>
  <si>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</si>
  <si>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</si>
  <si>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</si>
  <si>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</si>
  <si>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</si>
  <si>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</si>
  <si>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</si>
  <si>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</si>
  <si>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</si>
  <si>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</si>
  <si>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</si>
  <si>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</si>
  <si>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</si>
  <si>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</si>
  <si>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</si>
  <si>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</si>
  <si>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</si>
  <si>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</si>
  <si>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</si>
  <si>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</si>
  <si>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</si>
  <si>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</si>
  <si>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</si>
  <si>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</si>
  <si>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</si>
  <si>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</si>
  <si>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</si>
  <si>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</si>
  <si>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</si>
  <si>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</si>
  <si>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</si>
  <si>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</si>
  <si>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</si>
  <si>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</si>
  <si>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</si>
  <si>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</si>
  <si>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</si>
  <si>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</si>
  <si>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</si>
  <si>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</si>
  <si>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</si>
  <si>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</si>
  <si>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</si>
  <si>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</si>
  <si>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</si>
  <si>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</si>
  <si>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</si>
  <si>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</si>
  <si>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</si>
  <si>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</si>
  <si>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</si>
  <si>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</si>
  <si>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</si>
  <si>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</si>
  <si>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</si>
  <si>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</si>
  <si>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</si>
  <si>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</si>
  <si>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</si>
  <si>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</si>
  <si>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</si>
  <si>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</si>
  <si>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</si>
  <si>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</si>
  <si>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</si>
  <si>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</si>
  <si>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</si>
  <si>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</si>
  <si>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</si>
  <si>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</si>
  <si>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</si>
  <si>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</si>
  <si>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</si>
  <si>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</si>
  <si>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</si>
  <si>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</si>
  <si>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</si>
  <si>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</si>
  <si>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</si>
  <si>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</si>
  <si>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</si>
  <si>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</si>
  <si>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</si>
  <si>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</si>
  <si>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</si>
  <si>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</si>
  <si>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</si>
  <si>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</si>
  <si>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</si>
  <si>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</si>
  <si>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</si>
  <si>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</si>
  <si>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</si>
  <si>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</si>
  <si>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</si>
  <si>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</si>
  <si>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</si>
  <si>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</si>
  <si>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</si>
  <si>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</si>
  <si>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</si>
  <si>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</si>
  <si>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</si>
  <si>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</si>
  <si>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</si>
  <si>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</si>
  <si>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</si>
  <si>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</si>
  <si>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</si>
  <si>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</si>
  <si>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</si>
  <si>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</si>
  <si>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</si>
  <si>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</si>
  <si>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</si>
  <si>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</si>
  <si>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</si>
  <si>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</si>
  <si>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</si>
  <si>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</si>
  <si>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</si>
  <si>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</si>
  <si>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</si>
  <si>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</si>
  <si>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</si>
  <si>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</si>
  <si>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</si>
  <si>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</si>
  <si>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</si>
  <si>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</si>
  <si>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</si>
  <si>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</si>
  <si>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</si>
  <si>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</si>
  <si>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</si>
  <si>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</si>
  <si>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</si>
  <si>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</si>
  <si>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</si>
  <si>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</si>
  <si>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</si>
  <si>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</si>
  <si>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</si>
  <si>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</si>
  <si>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</si>
  <si>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</si>
  <si>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</si>
  <si>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</si>
  <si>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</si>
  <si>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</si>
  <si>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</si>
  <si>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</si>
  <si>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</si>
  <si>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</si>
  <si>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</si>
  <si>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</si>
  <si>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</si>
  <si>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</si>
  <si>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</si>
  <si>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</si>
  <si>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</si>
  <si>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</si>
  <si>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</si>
  <si>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</si>
  <si>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</si>
  <si>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</si>
  <si>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</si>
  <si>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</si>
  <si>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</si>
  <si>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</si>
  <si>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</si>
  <si>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</si>
  <si>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</si>
  <si>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</si>
  <si>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</si>
  <si>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</si>
  <si>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</si>
  <si>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</si>
  <si>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</si>
  <si>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</si>
  <si>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</si>
  <si>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</si>
  <si>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</si>
  <si>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</si>
  <si>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</si>
  <si>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</si>
  <si>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</si>
  <si>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</si>
  <si>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</si>
  <si>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</si>
  <si>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</si>
  <si>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</si>
  <si>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</si>
  <si>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</si>
  <si>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</si>
  <si>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</si>
  <si>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</si>
  <si>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</si>
  <si>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</si>
  <si>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</si>
  <si>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</si>
  <si>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</si>
  <si>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</si>
  <si>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</si>
  <si>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</si>
  <si>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</si>
  <si>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</si>
  <si>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</si>
  <si>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</si>
  <si>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</si>
  <si>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</si>
  <si>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</si>
  <si>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</si>
  <si>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</si>
  <si>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</si>
  <si>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</si>
  <si>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</si>
  <si>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</si>
  <si>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</si>
  <si>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</si>
  <si>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</si>
  <si>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</si>
  <si>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</si>
  <si>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</si>
  <si>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</si>
  <si>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</si>
  <si>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</si>
  <si>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</si>
  <si>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</si>
  <si>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</si>
  <si>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</si>
  <si>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</si>
  <si>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</si>
  <si>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</si>
  <si>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</si>
  <si>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</si>
  <si>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</si>
  <si>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</si>
  <si>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</si>
  <si>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</si>
  <si>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</si>
  <si>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</si>
  <si>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</si>
  <si>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</si>
  <si>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</si>
  <si>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</si>
  <si>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</si>
  <si>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</si>
  <si>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</si>
  <si>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</si>
  <si>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</si>
  <si>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</si>
  <si>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</si>
  <si>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</si>
  <si>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</si>
  <si>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</si>
  <si>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</si>
  <si>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</si>
  <si>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</si>
  <si>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</si>
  <si>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</si>
  <si>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</si>
  <si>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</si>
  <si>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</si>
  <si>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</si>
  <si>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</si>
  <si>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</si>
  <si>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</si>
  <si>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</si>
  <si>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</si>
  <si>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</si>
  <si>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</si>
  <si>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</si>
  <si>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</si>
  <si>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</si>
  <si>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</si>
  <si>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</si>
  <si>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</si>
  <si>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</si>
  <si>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</si>
  <si>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</si>
  <si>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</si>
  <si>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</si>
  <si>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</si>
  <si>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</si>
  <si>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</si>
  <si>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</si>
  <si>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</si>
  <si>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</si>
  <si>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</si>
  <si>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</si>
  <si>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</si>
  <si>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</si>
  <si>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</si>
  <si>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</si>
  <si>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</si>
  <si>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</si>
  <si>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</si>
  <si>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</si>
  <si>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</si>
  <si>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</si>
  <si>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</si>
  <si>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</si>
  <si>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</si>
  <si>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</si>
  <si>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</si>
  <si>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</si>
  <si>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</si>
  <si>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</si>
  <si>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</si>
  <si>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</si>
  <si>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</si>
  <si>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</si>
  <si>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</si>
  <si>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</si>
  <si>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</si>
  <si>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</si>
  <si>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</si>
  <si>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</si>
  <si>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</si>
  <si>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</si>
  <si>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</si>
  <si>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</si>
  <si>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</si>
  <si>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</si>
  <si>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</si>
  <si>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</si>
  <si>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</si>
  <si>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</si>
  <si>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</si>
  <si>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</si>
  <si>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</si>
  <si>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</si>
  <si>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</si>
  <si>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</si>
  <si>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</si>
  <si>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</si>
  <si>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</si>
  <si>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</si>
  <si>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</si>
  <si>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</si>
  <si>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</si>
  <si>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</si>
  <si>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</si>
  <si>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</si>
  <si>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</si>
  <si>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</si>
  <si>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</si>
  <si>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</si>
  <si>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</si>
  <si>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</si>
  <si>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</si>
  <si>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</si>
  <si>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</si>
  <si>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</si>
  <si>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</si>
  <si>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</si>
  <si>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</si>
  <si>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</si>
  <si>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</si>
  <si>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</si>
  <si>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</si>
  <si>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</si>
  <si>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</si>
  <si>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</si>
  <si>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</si>
  <si>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</si>
  <si>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</si>
  <si>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</si>
  <si>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</si>
  <si>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</si>
  <si>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</si>
  <si>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</si>
  <si>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</si>
  <si>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</si>
  <si>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</si>
  <si>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</si>
  <si>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</si>
  <si>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</si>
  <si>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</si>
  <si>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</si>
  <si>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</si>
  <si>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</si>
  <si>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</si>
  <si>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</si>
  <si>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</si>
  <si>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</si>
  <si>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</si>
  <si>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</si>
  <si>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</si>
  <si>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</si>
  <si>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</si>
  <si>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</si>
  <si>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</si>
  <si>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</si>
  <si>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</si>
  <si>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</si>
  <si>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</si>
  <si>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</si>
  <si>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</si>
  <si>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</si>
  <si>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</si>
  <si>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</si>
  <si>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</si>
  <si>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</si>
  <si>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</si>
  <si>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</si>
  <si>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</si>
  <si>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</si>
  <si>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</si>
  <si>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</si>
  <si>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</si>
  <si>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</si>
  <si>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</si>
  <si>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</si>
  <si>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</si>
  <si>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</si>
  <si>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</si>
  <si>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</si>
  <si>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</si>
  <si>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</si>
  <si>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</si>
  <si>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</si>
  <si>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</si>
  <si>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</si>
  <si>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</si>
  <si>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</si>
  <si>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</si>
  <si>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</si>
  <si>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</si>
  <si>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</si>
  <si>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</si>
  <si>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</si>
  <si>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</si>
  <si>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</si>
  <si>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</si>
  <si>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</si>
  <si>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</si>
  <si>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</si>
  <si>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</si>
  <si>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</si>
  <si>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</si>
  <si>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</si>
  <si>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</si>
  <si>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</si>
  <si>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</si>
  <si>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</si>
  <si>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</si>
  <si>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</si>
  <si>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</si>
  <si>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</si>
  <si>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</si>
  <si>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</si>
  <si>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</si>
  <si>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</si>
  <si>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</si>
  <si>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</si>
  <si>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</si>
  <si>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</si>
  <si>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</si>
  <si>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</si>
  <si>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</si>
  <si>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</si>
  <si>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</si>
  <si>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</si>
  <si>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</si>
  <si>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</si>
  <si>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</si>
  <si>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</si>
  <si>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</si>
  <si>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</si>
  <si>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</si>
  <si>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</si>
  <si>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</si>
  <si>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</si>
  <si>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</si>
  <si>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</si>
  <si>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</si>
  <si>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</si>
  <si>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</si>
  <si>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</si>
  <si>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</si>
  <si>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</si>
  <si>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</si>
  <si>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</si>
  <si>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</si>
  <si>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</si>
  <si>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</si>
  <si>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</si>
  <si>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</si>
  <si>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</si>
  <si>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</si>
  <si>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</si>
  <si>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</si>
  <si>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</si>
  <si>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</si>
  <si>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</si>
  <si>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</si>
  <si>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</si>
  <si>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</si>
  <si>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</si>
  <si>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</si>
  <si>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</si>
  <si>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</si>
  <si>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</si>
  <si>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</si>
  <si>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</si>
  <si>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</si>
  <si>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</si>
  <si>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</si>
  <si>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</si>
  <si>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</si>
  <si>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</si>
  <si>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</si>
  <si>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</si>
  <si>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</si>
  <si>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</si>
  <si>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</si>
  <si>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</si>
  <si>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</si>
  <si>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</si>
  <si>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</si>
  <si>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</si>
  <si>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</si>
  <si>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</si>
  <si>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</si>
  <si>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</si>
  <si>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</si>
  <si>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</si>
  <si>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</si>
  <si>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</si>
  <si>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</si>
  <si>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</si>
  <si>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</si>
  <si>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</si>
  <si>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</si>
  <si>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</si>
  <si>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</si>
  <si>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</si>
  <si>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</si>
  <si>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</si>
  <si>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</si>
  <si>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</si>
  <si>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</si>
  <si>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</si>
  <si>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</si>
  <si>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</si>
  <si>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</si>
  <si>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</si>
  <si>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</si>
  <si>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</si>
  <si>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</si>
  <si>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</si>
  <si>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</si>
  <si>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</si>
  <si>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</si>
  <si>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</si>
  <si>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</si>
  <si>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</si>
  <si>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</si>
  <si>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</si>
  <si>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</si>
  <si>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</si>
  <si>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</si>
  <si>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</si>
  <si>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</si>
  <si>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</si>
  <si>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</si>
  <si>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</si>
  <si>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</si>
  <si>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</si>
  <si>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</si>
  <si>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</si>
  <si>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</si>
  <si>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</si>
  <si>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</si>
  <si>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</si>
  <si>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</si>
  <si>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</si>
  <si>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</si>
  <si>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</si>
  <si>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</si>
  <si>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</si>
  <si>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</si>
  <si>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</si>
  <si>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</si>
  <si>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</si>
  <si>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</si>
  <si>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</si>
  <si>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</si>
  <si>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</si>
  <si>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</si>
  <si>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</si>
  <si>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</si>
  <si>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</si>
  <si>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</si>
  <si>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</si>
  <si>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</si>
  <si>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</si>
  <si>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</si>
  <si>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</si>
  <si>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</si>
  <si>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</si>
  <si>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</si>
  <si>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</si>
  <si>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</si>
  <si>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</si>
  <si>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</si>
  <si>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</si>
  <si>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</si>
  <si>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</si>
  <si>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</si>
  <si>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</si>
  <si>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</si>
  <si>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</si>
  <si>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</si>
  <si>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</si>
  <si>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</si>
  <si>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</si>
  <si>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</si>
  <si>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</si>
  <si>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</si>
  <si>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</si>
  <si>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</si>
  <si>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</si>
  <si>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</si>
  <si>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</si>
  <si>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</si>
  <si>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</si>
  <si>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</si>
  <si>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</si>
  <si>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</si>
  <si>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</si>
  <si>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</si>
  <si>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</si>
  <si>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</si>
  <si>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</si>
  <si>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</si>
  <si>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</si>
  <si>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</si>
  <si>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</si>
  <si>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</si>
  <si>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</si>
  <si>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</si>
  <si>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</si>
  <si>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</si>
  <si>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</si>
  <si>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</si>
  <si>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</si>
  <si>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</si>
  <si>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</si>
  <si>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</si>
  <si>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</si>
  <si>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</si>
  <si>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</si>
  <si>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</si>
  <si>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</si>
  <si>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</si>
  <si>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</si>
  <si>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</si>
  <si>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</si>
  <si>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</si>
  <si>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</si>
  <si>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</si>
  <si>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</si>
  <si>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</si>
  <si>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</si>
  <si>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</si>
  <si>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</si>
  <si>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</si>
  <si>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</si>
  <si>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</si>
  <si>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</si>
  <si>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</si>
  <si>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</si>
  <si>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</si>
  <si>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</si>
  <si>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</si>
  <si>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</si>
  <si>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</si>
  <si>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</si>
  <si>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</si>
  <si>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</si>
  <si>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</si>
  <si>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</si>
  <si>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</si>
  <si>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</si>
  <si>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</si>
  <si>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</si>
  <si>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</si>
  <si>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</si>
  <si>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</si>
  <si>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</si>
  <si>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</si>
  <si>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</si>
  <si>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</si>
  <si>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</si>
  <si>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</si>
  <si>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</si>
  <si>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</si>
  <si>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</si>
  <si>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</si>
  <si>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</si>
  <si>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</si>
  <si>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</si>
  <si>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</si>
  <si>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</si>
  <si>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</si>
  <si>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</si>
  <si>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</si>
  <si>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</si>
  <si>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</si>
  <si>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</si>
  <si>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</si>
  <si>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</si>
  <si>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</si>
  <si>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</si>
  <si>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</si>
  <si>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</si>
  <si>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</si>
  <si>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</si>
  <si>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</si>
  <si>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</si>
  <si>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</si>
  <si>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</si>
  <si>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</si>
  <si>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</si>
  <si>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</si>
  <si>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</si>
  <si>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</si>
  <si>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</si>
  <si>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</si>
  <si>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</si>
  <si>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</si>
  <si>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</si>
  <si>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</si>
  <si>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</si>
  <si>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</si>
  <si>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</si>
  <si>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</si>
  <si>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</si>
  <si>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</si>
  <si>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</si>
  <si>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</si>
  <si>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</si>
  <si>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</si>
  <si>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</si>
  <si>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</si>
  <si>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</si>
  <si>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</si>
  <si>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</si>
  <si>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</si>
  <si>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</si>
  <si>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</si>
  <si>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</si>
  <si>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</si>
  <si>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</si>
  <si>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</si>
  <si>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</si>
  <si>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</si>
  <si>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</si>
  <si>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</si>
  <si>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</si>
  <si>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</si>
  <si>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</si>
  <si>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</si>
  <si>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</si>
  <si>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</si>
  <si>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</si>
  <si>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</si>
  <si>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</si>
  <si>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</si>
  <si>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</si>
  <si>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</si>
  <si>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</si>
  <si>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</si>
  <si>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</si>
  <si>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</si>
  <si>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</si>
  <si>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</si>
  <si>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</si>
  <si>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</si>
  <si>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</si>
  <si>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</si>
  <si>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</si>
  <si>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</si>
  <si>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</si>
  <si>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</si>
  <si>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</si>
  <si>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</si>
  <si>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</si>
  <si>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</si>
  <si>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</si>
  <si>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</si>
  <si>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</si>
  <si>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</si>
  <si>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</si>
  <si>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</si>
  <si>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</si>
  <si>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</si>
  <si>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</si>
  <si>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</si>
  <si>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</si>
  <si>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</si>
  <si>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</si>
  <si>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</si>
  <si>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</si>
  <si>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</si>
  <si>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</si>
  <si>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</si>
  <si>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</si>
  <si>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</si>
  <si>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</si>
  <si>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</si>
  <si>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</si>
  <si>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</si>
  <si>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</si>
  <si>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</si>
  <si>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</si>
  <si>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</si>
  <si>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</si>
  <si>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</si>
  <si>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</si>
  <si>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</si>
  <si>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</si>
  <si>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</si>
  <si>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</si>
  <si>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</si>
  <si>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</si>
  <si>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</si>
  <si>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</si>
  <si>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</si>
  <si>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</si>
  <si>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</si>
  <si>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</si>
  <si>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</si>
  <si>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</si>
  <si>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</si>
  <si>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</si>
  <si>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</si>
  <si>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</si>
  <si>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</si>
  <si>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</si>
  <si>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</si>
  <si>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</si>
  <si>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</si>
  <si>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</si>
  <si>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</si>
  <si>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</si>
  <si>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</si>
  <si>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</si>
  <si>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</si>
  <si>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</si>
  <si>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</si>
  <si>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</si>
  <si>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</si>
  <si>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</si>
  <si>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</si>
  <si>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</si>
  <si>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</si>
  <si>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</si>
  <si>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</si>
  <si>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</si>
  <si>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</si>
  <si>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</si>
  <si>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</si>
  <si>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</si>
  <si>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</si>
  <si>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</si>
  <si>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</si>
  <si>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</si>
  <si>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</si>
  <si>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</si>
  <si>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</si>
  <si>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</si>
  <si>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</si>
  <si>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</si>
  <si>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</si>
  <si>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</si>
  <si>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</si>
  <si>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</si>
  <si>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</si>
  <si>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</si>
  <si>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</si>
  <si>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</si>
  <si>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</si>
  <si>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</si>
  <si>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</si>
  <si>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</si>
  <si>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</si>
  <si>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</si>
  <si>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</si>
  <si>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</si>
  <si>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</si>
  <si>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</si>
  <si>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</si>
  <si>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</si>
  <si>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</si>
  <si>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</si>
  <si>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</si>
  <si>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</si>
  <si>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</si>
  <si>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</si>
  <si>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</si>
  <si>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</si>
  <si>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</si>
  <si>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</si>
  <si>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</si>
  <si>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</si>
  <si>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</si>
  <si>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</si>
  <si>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</si>
  <si>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</si>
  <si>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</si>
  <si>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</si>
  <si>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</si>
  <si>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</si>
  <si>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</si>
  <si>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</si>
  <si>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</si>
  <si>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</si>
  <si>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</si>
  <si>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</si>
  <si>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</si>
  <si>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</si>
  <si>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</si>
  <si>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</si>
  <si>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</si>
  <si>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</si>
  <si>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</si>
  <si>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</si>
  <si>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</si>
  <si>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</si>
  <si>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</si>
  <si>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</si>
  <si>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</si>
  <si>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</si>
  <si>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</si>
  <si>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</si>
  <si>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</si>
  <si>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</si>
  <si>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</si>
  <si>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</si>
  <si>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</si>
  <si>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</si>
  <si>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</si>
  <si>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</si>
  <si>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</si>
  <si>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</si>
  <si>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</si>
  <si>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</si>
  <si>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</si>
  <si>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</si>
  <si>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</si>
  <si>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</si>
  <si>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</si>
  <si>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</si>
  <si>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</si>
  <si>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</si>
  <si>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</si>
  <si>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</si>
  <si>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</si>
  <si>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</si>
  <si>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</si>
  <si>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</si>
  <si>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</si>
  <si>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</si>
  <si>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</si>
  <si>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</si>
  <si>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</si>
  <si>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</si>
  <si>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</si>
  <si>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</si>
  <si>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</si>
  <si>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</si>
  <si>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</si>
  <si>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</si>
  <si>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</si>
  <si>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</si>
  <si>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</si>
  <si>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</si>
  <si>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</si>
  <si>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</si>
  <si>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</si>
  <si>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</si>
  <si>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</si>
  <si>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</si>
  <si>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</si>
  <si>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</si>
  <si>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</si>
  <si>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</si>
  <si>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</si>
  <si>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</si>
  <si>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</si>
  <si>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</si>
  <si>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</si>
  <si>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</si>
  <si>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</si>
  <si>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</si>
  <si>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</si>
  <si>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</si>
  <si>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</si>
  <si>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</si>
  <si>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</si>
  <si>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</si>
  <si>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</si>
  <si>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</si>
  <si>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</si>
  <si>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</si>
  <si>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</si>
  <si>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</si>
  <si>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</si>
  <si>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</si>
  <si>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</si>
  <si>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</si>
  <si>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</si>
  <si>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</si>
  <si>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</si>
  <si>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</si>
  <si>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</si>
  <si>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</si>
  <si>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</si>
  <si>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</si>
  <si>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</si>
  <si>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</si>
  <si>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</si>
  <si>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</si>
  <si>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</si>
  <si>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</si>
  <si>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</si>
  <si>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</si>
  <si>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</si>
  <si>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</si>
  <si>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</si>
  <si>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</si>
  <si>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</si>
  <si>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</si>
  <si>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</si>
  <si>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</si>
  <si>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</si>
  <si>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</si>
  <si>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</si>
  <si>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</si>
  <si>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</si>
  <si>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</si>
  <si>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</si>
  <si>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</si>
  <si>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</si>
  <si>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</si>
  <si>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</si>
  <si>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</si>
  <si>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</si>
  <si>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</si>
  <si>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</si>
  <si>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</si>
  <si>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</si>
  <si>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</si>
  <si>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</si>
  <si>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</si>
  <si>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</si>
  <si>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</si>
  <si>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</si>
  <si>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</si>
  <si>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</si>
  <si>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</si>
  <si>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</si>
  <si>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</si>
  <si>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</si>
  <si>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</si>
  <si>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</si>
  <si>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</si>
  <si>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</si>
  <si>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</si>
  <si>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</si>
  <si>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</si>
  <si>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</si>
  <si>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</si>
  <si>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</si>
  <si>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</si>
  <si>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</si>
  <si>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</si>
  <si>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</si>
  <si>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</si>
  <si>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</si>
  <si>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</si>
  <si>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</si>
  <si>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</si>
  <si>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</si>
  <si>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</si>
  <si>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</si>
  <si>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</si>
  <si>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</si>
  <si>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</si>
  <si>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</si>
  <si>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</si>
  <si>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</si>
  <si>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</si>
  <si>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</si>
  <si>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</si>
  <si>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</si>
  <si>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</si>
  <si>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</si>
  <si>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</si>
  <si>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</si>
  <si>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</si>
  <si>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</si>
  <si>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</si>
  <si>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</si>
  <si>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</si>
  <si>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</si>
  <si>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</si>
  <si>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</si>
  <si>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</si>
  <si>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</si>
  <si>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</si>
  <si>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</si>
  <si>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</si>
  <si>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</si>
  <si>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</si>
  <si>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</si>
  <si>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</si>
  <si>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</si>
  <si>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</si>
  <si>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</si>
  <si>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</si>
  <si>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</si>
  <si>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</si>
  <si>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</si>
  <si>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</si>
  <si>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</si>
  <si>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</si>
  <si>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</si>
  <si>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</si>
  <si>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</si>
  <si>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</si>
  <si>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</si>
  <si>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</si>
  <si>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</si>
  <si>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</si>
  <si>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</si>
  <si>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</si>
  <si>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</si>
  <si>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</si>
  <si>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</si>
  <si>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</si>
  <si>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</si>
  <si>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</si>
  <si>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</si>
  <si>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</si>
  <si>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</si>
  <si>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</si>
  <si>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</si>
  <si>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</si>
  <si>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</si>
  <si>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</si>
  <si>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</si>
  <si>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</si>
  <si>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</si>
  <si>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</si>
  <si>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</si>
  <si>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</si>
  <si>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</si>
  <si>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</si>
  <si>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</si>
  <si>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</si>
  <si>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</si>
  <si>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</si>
  <si>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</si>
  <si>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</si>
  <si>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</si>
  <si>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</si>
  <si>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</si>
  <si>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</si>
  <si>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</si>
  <si>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</si>
  <si>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</si>
  <si>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</si>
  <si>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</si>
  <si>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</si>
  <si>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</si>
  <si>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</si>
  <si>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</si>
  <si>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</si>
  <si>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</si>
  <si>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</si>
  <si>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</si>
  <si>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</si>
  <si>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</si>
  <si>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</si>
  <si>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</si>
  <si>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</si>
  <si>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</si>
  <si>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</si>
  <si>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</si>
  <si>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</si>
  <si>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</si>
  <si>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</si>
  <si>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</si>
  <si>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</si>
  <si>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</si>
  <si>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</si>
  <si>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</si>
  <si>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</si>
  <si>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</si>
  <si>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</si>
  <si>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</si>
  <si>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</si>
  <si>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</si>
  <si>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</si>
  <si>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</si>
  <si>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</si>
  <si>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</si>
  <si>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</si>
  <si>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</si>
  <si>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</si>
  <si>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</si>
  <si>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</si>
  <si>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</si>
  <si>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</si>
  <si>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</si>
  <si>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</si>
  <si>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</si>
  <si>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</si>
  <si>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</si>
  <si>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</si>
  <si>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</si>
  <si>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</si>
  <si>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</si>
  <si>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</si>
  <si>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</si>
  <si>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</si>
  <si>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</si>
  <si>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</si>
  <si>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</si>
  <si>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</si>
  <si>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</si>
  <si>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</si>
  <si>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</si>
  <si>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</si>
  <si>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</si>
  <si>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</si>
  <si>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</si>
  <si>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</si>
  <si>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</si>
  <si>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</si>
  <si>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</si>
  <si>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</si>
  <si>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</si>
  <si>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</si>
  <si>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</si>
  <si>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</si>
  <si>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</si>
  <si>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</si>
  <si>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</si>
  <si>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</si>
  <si>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</si>
  <si>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</si>
  <si>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</si>
  <si>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</si>
  <si>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</si>
  <si>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</si>
  <si>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</si>
  <si>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</si>
  <si>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</si>
  <si>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</si>
  <si>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</si>
  <si>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</si>
  <si>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</si>
  <si>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</si>
  <si>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</si>
  <si>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</si>
  <si>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</si>
  <si>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</si>
  <si>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</si>
  <si>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</si>
  <si>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</si>
  <si>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</si>
  <si>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</si>
  <si>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</si>
  <si>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</si>
  <si>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</si>
  <si>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</si>
  <si>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</si>
  <si>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</si>
  <si>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</si>
  <si>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</si>
  <si>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</si>
  <si>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</si>
  <si>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</si>
  <si>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</si>
  <si>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</si>
  <si>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</si>
  <si>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</si>
  <si>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</si>
  <si>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</si>
  <si>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</si>
  <si>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</si>
  <si>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</si>
  <si>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</si>
  <si>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</si>
  <si>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</si>
  <si>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</si>
  <si>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</si>
  <si>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</si>
  <si>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</si>
  <si>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</si>
  <si>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</si>
  <si>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</si>
  <si>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</si>
  <si>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</si>
  <si>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</si>
  <si>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</si>
  <si>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</si>
  <si>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</si>
  <si>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</si>
  <si>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</si>
  <si>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</si>
  <si>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</si>
  <si>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</si>
  <si>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</si>
  <si>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</si>
  <si>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</si>
  <si>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</si>
  <si>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</si>
  <si>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</si>
  <si>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</si>
  <si>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</si>
  <si>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</si>
  <si>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</si>
  <si>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</si>
  <si>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</si>
  <si>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</si>
  <si>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</si>
  <si>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</si>
  <si>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</si>
  <si>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</si>
  <si>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</si>
  <si>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</si>
  <si>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</si>
  <si>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</si>
  <si>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</si>
  <si>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</si>
  <si>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</si>
  <si>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</si>
  <si>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</si>
  <si>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</si>
  <si>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</si>
  <si>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</si>
  <si>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</si>
  <si>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</si>
  <si>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</si>
  <si>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</si>
  <si>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</si>
  <si>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</si>
  <si>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</si>
  <si>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</si>
  <si>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</si>
  <si>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</si>
  <si>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</si>
  <si>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</si>
  <si>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</si>
  <si>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</si>
  <si>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</si>
  <si>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</si>
  <si>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</si>
  <si>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</si>
  <si>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</si>
  <si>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</si>
  <si>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</si>
  <si>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</si>
  <si>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</si>
  <si>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</si>
  <si>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</si>
  <si>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</si>
  <si>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</si>
  <si>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</si>
  <si>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</si>
  <si>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</si>
  <si>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</si>
  <si>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</si>
  <si>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</si>
  <si>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</si>
  <si>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</si>
  <si>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</si>
  <si>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</si>
  <si>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</si>
  <si>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</si>
  <si>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</si>
  <si>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</si>
  <si>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</si>
  <si>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</si>
  <si>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</si>
  <si>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</si>
  <si>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</si>
  <si>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</si>
  <si>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</si>
  <si>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</si>
  <si>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</si>
  <si>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</si>
  <si>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</si>
  <si>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</si>
  <si>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</si>
  <si>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</si>
  <si>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</si>
  <si>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</si>
  <si>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</si>
  <si>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</si>
  <si>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</si>
  <si>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</si>
  <si>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</si>
  <si>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</si>
  <si>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</si>
  <si>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</si>
  <si>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</si>
  <si>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</si>
  <si>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</si>
  <si>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</si>
  <si>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</si>
  <si>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</si>
  <si>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</si>
  <si>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</si>
  <si>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</si>
  <si>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</si>
  <si>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</si>
  <si>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</si>
  <si>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</si>
  <si>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</si>
  <si>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</si>
  <si>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</si>
  <si>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</si>
  <si>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</si>
  <si>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</si>
  <si>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</si>
  <si>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</si>
  <si>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</si>
  <si>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</si>
  <si>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</si>
  <si>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</si>
  <si>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</si>
  <si>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</si>
  <si>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</si>
  <si>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</si>
  <si>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</si>
  <si>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</si>
  <si>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</si>
  <si>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</si>
  <si>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</si>
  <si>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</si>
  <si>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</si>
  <si>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</si>
  <si>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</si>
  <si>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</si>
  <si>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</si>
  <si>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</si>
  <si>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</si>
  <si>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</si>
  <si>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</si>
  <si>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</si>
  <si>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</si>
  <si>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</si>
  <si>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</si>
  <si>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</si>
  <si>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</si>
  <si>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</si>
  <si>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</si>
  <si>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</si>
  <si>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</si>
  <si>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</si>
  <si>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</si>
  <si>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</si>
  <si>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</si>
  <si>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</si>
  <si>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</si>
  <si>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</si>
  <si>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</si>
  <si>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</si>
  <si>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</si>
  <si>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</si>
  <si>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</si>
  <si>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</si>
  <si>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</si>
  <si>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</si>
  <si>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</si>
  <si>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</si>
  <si>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</si>
  <si>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</si>
  <si>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</si>
  <si>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</si>
  <si>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</si>
  <si>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</si>
  <si>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</si>
  <si>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</si>
  <si>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</si>
  <si>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</si>
  <si>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</si>
  <si>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</si>
  <si>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</si>
  <si>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</si>
  <si>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</si>
  <si>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</si>
  <si>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</si>
  <si>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</si>
  <si>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</si>
  <si>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</si>
  <si>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</si>
  <si>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</si>
  <si>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</si>
  <si>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</si>
  <si>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</si>
  <si>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</si>
  <si>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</si>
  <si>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</si>
  <si>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</si>
  <si>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</si>
  <si>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</si>
  <si>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</si>
  <si>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</si>
  <si>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</si>
  <si>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</si>
  <si>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</si>
  <si>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</si>
  <si>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</si>
  <si>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</si>
  <si>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</si>
  <si>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</si>
  <si>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</si>
  <si>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</si>
  <si>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</si>
  <si>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</si>
  <si>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</si>
  <si>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</si>
  <si>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</si>
  <si>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</si>
  <si>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</si>
  <si>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</si>
  <si>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</si>
  <si>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</si>
  <si>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</si>
  <si>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</si>
  <si>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</si>
  <si>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</si>
  <si>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</si>
  <si>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</si>
  <si>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</si>
  <si>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</si>
  <si>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</si>
  <si>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</si>
  <si>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</si>
  <si>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</si>
  <si>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</si>
  <si>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</si>
  <si>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</si>
  <si>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</si>
  <si>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</si>
  <si>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</si>
  <si>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</si>
  <si>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</si>
  <si>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</si>
  <si>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</si>
  <si>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</si>
  <si>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</si>
  <si>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</si>
  <si>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</si>
  <si>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</si>
  <si>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</si>
  <si>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</si>
  <si>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</si>
  <si>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</si>
  <si>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</si>
  <si>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</si>
  <si>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</si>
  <si>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</si>
  <si>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</si>
  <si>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</si>
  <si>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</si>
  <si>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</si>
  <si>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</si>
  <si>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</si>
  <si>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</si>
  <si>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</si>
  <si>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</si>
  <si>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</si>
  <si>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</si>
  <si>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</si>
  <si>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</si>
  <si>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</si>
  <si>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</si>
  <si>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</si>
  <si>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</si>
  <si>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</si>
  <si>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</si>
  <si>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</si>
  <si>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</si>
  <si>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</si>
  <si>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</si>
  <si>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</si>
  <si>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</si>
  <si>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</si>
  <si>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</si>
  <si>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</si>
  <si>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</si>
  <si>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</si>
  <si>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</si>
  <si>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</si>
  <si>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</si>
  <si>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</si>
  <si>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</si>
  <si>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</si>
  <si>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</si>
  <si>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</si>
  <si>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</si>
  <si>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</si>
  <si>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</si>
  <si>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</si>
  <si>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</si>
  <si>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</si>
  <si>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</si>
  <si>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</si>
  <si>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</si>
  <si>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</si>
  <si>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</si>
  <si>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</si>
  <si>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</si>
  <si>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</si>
  <si>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</si>
  <si>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</si>
  <si>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</si>
  <si>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</si>
  <si>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</si>
  <si>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</si>
  <si>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</si>
  <si>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</si>
  <si>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</si>
  <si>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</si>
  <si>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</si>
  <si>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</si>
  <si>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</si>
  <si>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</si>
  <si>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</si>
  <si>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</si>
  <si>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</si>
  <si>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</si>
  <si>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</si>
  <si>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</si>
  <si>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</si>
  <si>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</si>
  <si>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</si>
  <si>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</si>
  <si>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</si>
  <si>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</si>
  <si>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</si>
  <si>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</si>
  <si>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</si>
  <si>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</si>
  <si>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</si>
  <si>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</si>
  <si>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</si>
  <si>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</si>
  <si>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</si>
  <si>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</si>
  <si>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</si>
  <si>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</si>
  <si>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</si>
  <si>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</si>
  <si>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</si>
  <si>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</si>
  <si>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</si>
  <si>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</si>
  <si>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</si>
  <si>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</si>
  <si>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</si>
  <si>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</si>
  <si>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</si>
  <si>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</si>
  <si>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</si>
  <si>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</si>
  <si>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</si>
  <si>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</si>
  <si>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</si>
  <si>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</si>
  <si>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</si>
  <si>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</si>
  <si>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</si>
  <si>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</si>
  <si>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</si>
  <si>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</si>
  <si>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</si>
  <si>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</si>
  <si>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</si>
  <si>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</si>
  <si>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</si>
  <si>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</si>
  <si>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</si>
  <si>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</si>
  <si>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</si>
  <si>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</si>
  <si>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</si>
  <si>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</si>
  <si>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</si>
  <si>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</si>
  <si>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</si>
  <si>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</si>
  <si>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</si>
  <si>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</si>
  <si>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</si>
  <si>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</si>
  <si>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</si>
  <si>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</si>
  <si>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</si>
  <si>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</si>
  <si>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</si>
  <si>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</si>
  <si>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</si>
  <si>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</si>
  <si>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</si>
  <si>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</si>
  <si>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</si>
  <si>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</si>
  <si>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</si>
  <si>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</si>
  <si>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</si>
  <si>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</si>
  <si>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</si>
  <si>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</si>
  <si>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</si>
  <si>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</si>
  <si>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</si>
  <si>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</si>
  <si>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</si>
  <si>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</si>
  <si>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</si>
  <si>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</si>
  <si>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</si>
  <si>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</si>
  <si>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</si>
  <si>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</si>
  <si>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</si>
  <si>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</si>
  <si>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</si>
  <si>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</si>
  <si>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</si>
  <si>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</si>
  <si>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</si>
  <si>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</si>
  <si>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</si>
  <si>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</si>
  <si>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</si>
  <si>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</si>
  <si>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</si>
  <si>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</si>
  <si>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</si>
  <si>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</si>
  <si>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</si>
  <si>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</si>
  <si>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</si>
  <si>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</si>
  <si>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</si>
  <si>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</si>
  <si>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</si>
  <si>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</si>
  <si>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</si>
  <si>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</si>
  <si>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</si>
  <si>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</si>
  <si>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</si>
  <si>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</si>
  <si>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</si>
  <si>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</si>
  <si>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</si>
  <si>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</si>
  <si>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</si>
  <si>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</si>
  <si>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</si>
  <si>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</si>
  <si>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</si>
  <si>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</si>
  <si>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</si>
  <si>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</si>
  <si>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</si>
  <si>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</si>
  <si>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</si>
  <si>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</si>
  <si>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</si>
  <si>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</si>
  <si>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</si>
  <si>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</si>
  <si>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</si>
  <si>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</si>
  <si>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</si>
  <si>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</si>
  <si>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</si>
  <si>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</si>
  <si>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</si>
  <si>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</si>
  <si>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</si>
  <si>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</si>
  <si>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</si>
  <si>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</si>
  <si>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</si>
  <si>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</si>
  <si>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</si>
  <si>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</si>
  <si>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</si>
  <si>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</si>
  <si>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</si>
  <si>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</si>
  <si>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</si>
  <si>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</si>
  <si>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</si>
  <si>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</si>
  <si>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</si>
  <si>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</si>
  <si>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</si>
  <si>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</si>
  <si>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</si>
  <si>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</si>
  <si>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</si>
  <si>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</si>
  <si>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</si>
  <si>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</si>
  <si>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</si>
  <si>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</si>
  <si>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</si>
  <si>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</si>
  <si>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</si>
  <si>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</si>
  <si>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</si>
  <si>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</si>
  <si>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</si>
  <si>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</si>
  <si>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</si>
  <si>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</si>
  <si>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</si>
  <si>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</si>
  <si>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</si>
  <si>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</si>
  <si>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</si>
  <si>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</si>
  <si>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</si>
  <si>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</si>
  <si>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</si>
  <si>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</si>
  <si>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</si>
  <si>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</si>
  <si>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</si>
  <si>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</si>
  <si>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</si>
  <si>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</si>
  <si>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</si>
  <si>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</si>
  <si>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</si>
  <si>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</si>
  <si>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</si>
  <si>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</si>
  <si>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</si>
  <si>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</si>
  <si>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</si>
  <si>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</si>
  <si>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</si>
  <si>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</si>
  <si>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</si>
  <si>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</si>
  <si>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</si>
  <si>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</si>
  <si>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</si>
  <si>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</si>
  <si>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</si>
  <si>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</si>
  <si>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</si>
  <si>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</si>
  <si>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</si>
  <si>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</si>
  <si>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</si>
  <si>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</si>
  <si>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</si>
  <si>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</si>
  <si>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</si>
  <si>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</si>
  <si>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</si>
  <si>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</si>
  <si>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</si>
  <si>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</si>
  <si>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</si>
  <si>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</si>
  <si>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</si>
  <si>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</si>
  <si>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</si>
  <si>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</si>
  <si>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</si>
  <si>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</si>
  <si>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</si>
  <si>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</si>
  <si>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</si>
  <si>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</si>
  <si>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</si>
  <si>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</si>
  <si>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</si>
  <si>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</si>
  <si>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</si>
  <si>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</si>
  <si>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</si>
  <si>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</si>
  <si>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</si>
  <si>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</si>
  <si>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</si>
  <si>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</si>
  <si>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</si>
  <si>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</si>
  <si>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</si>
  <si>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</si>
  <si>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</si>
  <si>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</si>
  <si>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</si>
  <si>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</si>
  <si>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</si>
  <si>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</si>
  <si>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</si>
  <si>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</si>
  <si>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</si>
  <si>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</si>
  <si>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</si>
  <si>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</si>
  <si>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</si>
  <si>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</si>
  <si>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</si>
  <si>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</si>
  <si>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</si>
  <si>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</si>
  <si>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</si>
  <si>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</si>
  <si>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</si>
  <si>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</si>
  <si>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</si>
  <si>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</si>
  <si>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</si>
  <si>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</si>
  <si>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</si>
  <si>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</si>
  <si>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</si>
  <si>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</si>
  <si>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</si>
  <si>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</si>
  <si>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</si>
  <si>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</si>
  <si>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</si>
  <si>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</si>
  <si>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</si>
  <si>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</si>
  <si>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</si>
  <si>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</si>
  <si>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</si>
  <si>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</si>
  <si>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</si>
  <si>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</si>
  <si>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</si>
  <si>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</si>
  <si>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</si>
  <si>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</si>
  <si>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</si>
  <si>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</si>
  <si>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</si>
  <si>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</si>
  <si>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</si>
  <si>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</si>
  <si>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</si>
  <si>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</si>
  <si>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</si>
  <si>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</si>
  <si>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</si>
  <si>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</si>
  <si>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</si>
  <si>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</si>
  <si>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</si>
  <si>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</si>
  <si>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</si>
  <si>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</si>
  <si>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</si>
  <si>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</si>
  <si>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</si>
  <si>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</si>
  <si>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</si>
  <si>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</si>
  <si>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</si>
  <si>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</si>
  <si>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</si>
  <si>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</si>
  <si>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</si>
  <si>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</si>
  <si>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</si>
  <si>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</si>
  <si>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</si>
  <si>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</si>
  <si>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</si>
  <si>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</si>
  <si>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</si>
  <si>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</si>
  <si>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</si>
  <si>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</si>
  <si>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</si>
  <si>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</si>
  <si>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</si>
  <si>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</si>
  <si>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</si>
  <si>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</si>
  <si>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</si>
  <si>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</si>
  <si>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</si>
  <si>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</si>
  <si>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</si>
  <si>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</si>
  <si>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</si>
  <si>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</si>
  <si>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</si>
  <si>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</si>
  <si>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</si>
  <si>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</si>
  <si>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</si>
  <si>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</si>
  <si>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</si>
  <si>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</si>
  <si>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</si>
  <si>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</si>
  <si>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</si>
  <si>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</si>
  <si>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</si>
  <si>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</si>
  <si>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</si>
  <si>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</si>
  <si>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</si>
  <si>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</si>
  <si>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</si>
  <si>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</si>
  <si>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</si>
  <si>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</si>
  <si>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</si>
  <si>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</si>
  <si>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</si>
  <si>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</si>
  <si>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</si>
  <si>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</si>
  <si>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</si>
  <si>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</si>
  <si>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</si>
  <si>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</si>
  <si>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</si>
  <si>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</si>
  <si>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</si>
  <si>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</si>
  <si>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</si>
  <si>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</si>
  <si>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</si>
  <si>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</si>
  <si>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</si>
  <si>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</si>
  <si>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</si>
  <si>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</si>
  <si>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</si>
  <si>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</si>
  <si>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</si>
  <si>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</si>
  <si>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</si>
  <si>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</si>
  <si>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</si>
  <si>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</si>
  <si>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</si>
  <si>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</si>
  <si>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</si>
  <si>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</si>
  <si>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</si>
  <si>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</si>
  <si>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</si>
  <si>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</si>
  <si>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</si>
  <si>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</si>
  <si>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</si>
  <si>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</si>
  <si>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</si>
  <si>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</si>
  <si>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</si>
  <si>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</si>
  <si>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</si>
  <si>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</si>
  <si>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</si>
  <si>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</si>
  <si>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</si>
  <si>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</si>
  <si>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</si>
  <si>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</si>
  <si>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</si>
  <si>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</si>
  <si>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</si>
  <si>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</si>
  <si>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</si>
  <si>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</si>
  <si>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</si>
  <si>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</si>
  <si>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</si>
  <si>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</si>
  <si>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</si>
  <si>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</si>
  <si>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</si>
  <si>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</si>
  <si>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</si>
  <si>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</si>
  <si>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</si>
  <si>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</si>
  <si>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</si>
  <si>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</si>
  <si>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</si>
  <si>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</si>
  <si>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</si>
  <si>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</si>
  <si>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</si>
  <si>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</si>
  <si>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</si>
  <si>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</si>
  <si>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</si>
  <si>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</si>
  <si>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</si>
  <si>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</si>
  <si>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</si>
  <si>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</si>
  <si>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</si>
  <si>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</si>
  <si>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</si>
  <si>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</si>
  <si>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</si>
  <si>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</si>
  <si>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</si>
  <si>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</si>
  <si>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</si>
  <si>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</si>
  <si>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</si>
  <si>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</si>
  <si>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</si>
  <si>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</si>
  <si>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</si>
  <si>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</si>
  <si>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</si>
  <si>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</si>
  <si>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</si>
  <si>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</si>
  <si>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</si>
  <si>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</si>
  <si>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</si>
  <si>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</si>
  <si>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</si>
  <si>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</si>
  <si>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</si>
  <si>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</si>
  <si>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</si>
  <si>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</si>
  <si>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</si>
  <si>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</si>
  <si>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</si>
  <si>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</si>
  <si>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</si>
  <si>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</si>
  <si>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</si>
  <si>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</si>
  <si>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</si>
  <si>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</si>
  <si>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</si>
  <si>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</si>
  <si>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</si>
  <si>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</si>
  <si>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</si>
  <si>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</si>
  <si>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</si>
  <si>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</si>
  <si>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</si>
  <si>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</si>
  <si>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</si>
  <si>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</si>
  <si>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</si>
  <si>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</si>
  <si>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</si>
  <si>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</si>
  <si>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</si>
  <si>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</si>
  <si>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</si>
  <si>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</si>
  <si>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</si>
  <si>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</si>
  <si>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</si>
  <si>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</si>
  <si>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</si>
  <si>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</si>
  <si>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</si>
  <si>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</si>
  <si>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</si>
  <si>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</si>
  <si>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</si>
  <si>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</si>
  <si>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</si>
  <si>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</si>
  <si>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</si>
  <si>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</si>
  <si>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</si>
  <si>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</si>
  <si>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</si>
  <si>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</si>
  <si>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</si>
  <si>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</si>
  <si>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</si>
  <si>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</si>
  <si>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</si>
  <si>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</si>
  <si>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</si>
  <si>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</si>
  <si>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</si>
  <si>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</si>
  <si>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</si>
  <si>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</si>
  <si>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</si>
  <si>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</si>
  <si>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</si>
  <si>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</si>
  <si>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</si>
  <si>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</si>
  <si>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</si>
  <si>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</si>
  <si>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</si>
  <si>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</si>
  <si>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</si>
  <si>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</si>
  <si>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</si>
  <si>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</si>
  <si>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</si>
  <si>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</si>
  <si>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</si>
  <si>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</si>
  <si>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</si>
  <si>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</si>
  <si>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</si>
  <si>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</si>
  <si>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</si>
  <si>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</si>
  <si>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</si>
  <si>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</si>
  <si>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</si>
  <si>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</si>
  <si>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</si>
  <si>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</si>
  <si>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</si>
  <si>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</si>
  <si>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</si>
  <si>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</si>
  <si>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</si>
  <si>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</si>
  <si>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</si>
  <si>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</si>
  <si>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</si>
  <si>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</si>
  <si>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</si>
  <si>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</si>
  <si>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</si>
  <si>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</si>
  <si>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</si>
  <si>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</si>
  <si>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</si>
  <si>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</si>
  <si>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</si>
  <si>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</si>
  <si>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</si>
  <si>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</si>
  <si>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</si>
  <si>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</si>
  <si>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</si>
  <si>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</si>
  <si>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</si>
  <si>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</si>
  <si>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</si>
  <si>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</si>
  <si>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</si>
  <si>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</si>
  <si>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</si>
  <si>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</si>
  <si>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</si>
  <si>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</si>
  <si>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</si>
  <si>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</si>
  <si>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</si>
  <si>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</si>
  <si>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</si>
  <si>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</si>
  <si>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</si>
  <si>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</si>
  <si>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</si>
  <si>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</si>
  <si>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</si>
  <si>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</si>
  <si>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</si>
  <si>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</si>
  <si>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</si>
  <si>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</si>
  <si>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</si>
  <si>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</si>
  <si>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</si>
  <si>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</si>
  <si>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</si>
  <si>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</si>
  <si>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</si>
  <si>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</si>
  <si>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</si>
  <si>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</si>
  <si>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</si>
  <si>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</si>
  <si>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</si>
  <si>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</si>
  <si>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</si>
  <si>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</si>
  <si>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</si>
  <si>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</si>
  <si>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</si>
  <si>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</si>
  <si>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</si>
  <si>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</si>
  <si>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</si>
  <si>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</si>
  <si>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</si>
  <si>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</si>
  <si>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</si>
  <si>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</si>
  <si>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</si>
  <si>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</si>
  <si>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</si>
  <si>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</si>
  <si>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</si>
  <si>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</si>
  <si>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</si>
  <si>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</si>
  <si>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</si>
  <si>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</si>
  <si>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</si>
  <si>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</si>
  <si>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</si>
  <si>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</si>
  <si>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</si>
  <si>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</si>
  <si>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</si>
  <si>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</si>
  <si>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</si>
  <si>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</si>
  <si>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</si>
  <si>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</si>
  <si>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</si>
  <si>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</si>
  <si>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</si>
  <si>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</si>
  <si>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</si>
  <si>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</si>
  <si>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</si>
  <si>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</si>
  <si>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</si>
  <si>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</si>
  <si>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</si>
  <si>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</si>
  <si>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</si>
  <si>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</si>
  <si>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</si>
  <si>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</si>
  <si>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</si>
  <si>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</si>
  <si>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</si>
  <si>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</si>
  <si>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</si>
  <si>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</si>
  <si>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</si>
  <si>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</si>
  <si>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</si>
  <si>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</si>
  <si>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</si>
  <si>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</si>
  <si>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</si>
  <si>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</si>
  <si>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</si>
  <si>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</si>
  <si>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</si>
  <si>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</si>
  <si>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</si>
  <si>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</si>
  <si>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</si>
  <si>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</si>
  <si>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</si>
  <si>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</si>
  <si>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</si>
  <si>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</si>
  <si>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</si>
  <si>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</si>
  <si>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</si>
  <si>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</si>
  <si>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</si>
  <si>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</si>
  <si>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</si>
  <si>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</si>
  <si>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</si>
  <si>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</si>
  <si>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</si>
  <si>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</si>
  <si>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</si>
  <si>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</si>
  <si>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</si>
  <si>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</si>
  <si>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</si>
  <si>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</si>
  <si>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</si>
  <si>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</si>
  <si>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</si>
  <si>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</si>
  <si>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</si>
  <si>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</si>
  <si>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</si>
  <si>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</si>
  <si>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</si>
  <si>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</si>
  <si>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</si>
  <si>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</si>
  <si>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</si>
  <si>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</si>
  <si>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</si>
  <si>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</si>
  <si>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</si>
  <si>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</si>
  <si>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</si>
  <si>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</si>
  <si>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</si>
  <si>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</si>
  <si>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</si>
  <si>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</si>
  <si>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</si>
  <si>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</si>
  <si>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</si>
  <si>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</si>
  <si>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</si>
  <si>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</si>
  <si>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</si>
  <si>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</si>
  <si>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</si>
  <si>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</si>
  <si>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</si>
  <si>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</si>
  <si>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</si>
  <si>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</si>
  <si>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</si>
  <si>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</si>
  <si>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</si>
  <si>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</si>
  <si>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</si>
  <si>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</si>
  <si>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</si>
  <si>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</si>
  <si>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</si>
  <si>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</si>
  <si>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</si>
  <si>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</si>
  <si>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</si>
  <si>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</si>
  <si>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</si>
  <si>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</si>
  <si>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</si>
  <si>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</si>
  <si>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</si>
  <si>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</si>
  <si>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</si>
  <si>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</si>
  <si>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</si>
  <si>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</si>
  <si>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</si>
  <si>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</si>
  <si>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</si>
  <si>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</si>
  <si>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</si>
  <si>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</si>
  <si>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</si>
  <si>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</si>
  <si>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</si>
  <si>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</si>
  <si>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</si>
  <si>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</si>
  <si>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</si>
  <si>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</si>
  <si>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</si>
  <si>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</si>
  <si>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</si>
  <si>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</si>
  <si>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</si>
  <si>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</si>
  <si>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</si>
  <si>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</si>
  <si>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</si>
  <si>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</si>
  <si>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</si>
  <si>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</si>
  <si>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</si>
  <si>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</si>
  <si>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</si>
  <si>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</si>
  <si>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</si>
  <si>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</si>
  <si>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</si>
  <si>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</si>
  <si>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</si>
  <si>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</si>
  <si>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</si>
  <si>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</si>
  <si>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</si>
  <si>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</si>
  <si>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</si>
  <si>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</si>
  <si>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</si>
  <si>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</si>
  <si>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</si>
  <si>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</si>
  <si>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</si>
  <si>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</si>
  <si>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</si>
  <si>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</si>
  <si>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</si>
  <si>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</si>
  <si>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</si>
  <si>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</si>
  <si>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</si>
  <si>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</si>
  <si>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</si>
  <si>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</si>
  <si>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</si>
  <si>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</si>
  <si>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</si>
  <si>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</si>
  <si>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</si>
  <si>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</si>
  <si>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</si>
  <si>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</si>
  <si>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</si>
  <si>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</si>
  <si>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</si>
  <si>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</si>
  <si>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</si>
  <si>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</si>
  <si>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</si>
  <si>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</si>
  <si>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</si>
  <si>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</si>
  <si>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</si>
  <si>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</si>
  <si>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</si>
  <si>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</si>
  <si>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</si>
  <si>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</si>
  <si>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</si>
  <si>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</si>
  <si>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</si>
  <si>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</si>
  <si>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</si>
  <si>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</si>
  <si>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</si>
  <si>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</si>
  <si>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</si>
  <si>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</si>
  <si>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</si>
  <si>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</si>
  <si>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</si>
  <si>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</si>
  <si>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</si>
  <si>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</si>
  <si>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</si>
  <si>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</si>
  <si>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</si>
  <si>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</si>
  <si>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</si>
  <si>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</si>
  <si>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</si>
  <si>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</si>
  <si>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</si>
  <si>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</si>
  <si>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</si>
  <si>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</si>
  <si>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</si>
  <si>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</si>
  <si>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</si>
  <si>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</si>
  <si>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</si>
  <si>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</si>
  <si>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</si>
  <si>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</si>
  <si>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</si>
  <si>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</si>
  <si>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</si>
  <si>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</si>
  <si>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</si>
  <si>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</si>
  <si>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</si>
  <si>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</si>
  <si>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</si>
  <si>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</si>
  <si>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</si>
  <si>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</si>
  <si>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</si>
  <si>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</si>
  <si>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</si>
  <si>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</si>
  <si>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</si>
  <si>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</si>
  <si>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</si>
  <si>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</si>
  <si>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</si>
  <si>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</si>
  <si>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</si>
  <si>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</si>
  <si>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</si>
  <si>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</si>
  <si>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</si>
  <si>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</si>
  <si>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</si>
  <si>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</si>
  <si>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</si>
  <si>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</si>
  <si>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</si>
  <si>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</si>
  <si>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</si>
  <si>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</si>
  <si>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</si>
  <si>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</si>
  <si>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</si>
  <si>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</si>
  <si>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</si>
  <si>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</si>
  <si>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</si>
  <si>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</si>
  <si>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</si>
  <si>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</si>
  <si>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</si>
  <si>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</si>
  <si>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</si>
  <si>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</si>
  <si>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</si>
  <si>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</si>
  <si>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</si>
  <si>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</si>
  <si>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</si>
  <si>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</si>
  <si>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</si>
  <si>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</si>
  <si>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</si>
  <si>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</si>
  <si>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</si>
  <si>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</si>
  <si>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</si>
  <si>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</si>
  <si>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</si>
  <si>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</si>
  <si>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</si>
  <si>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</si>
  <si>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</si>
  <si>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</si>
  <si>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</si>
  <si>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</si>
  <si>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</si>
  <si>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</si>
  <si>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</si>
  <si>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</si>
  <si>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</si>
  <si>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</si>
  <si>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</si>
  <si>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</si>
  <si>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</si>
  <si>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</si>
  <si>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</si>
  <si>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</si>
  <si>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</si>
  <si>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</si>
  <si>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</si>
  <si>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</si>
  <si>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</si>
  <si>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</si>
  <si>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</si>
  <si>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</si>
  <si>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</si>
  <si>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</si>
  <si>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</si>
  <si>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</si>
  <si>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</si>
  <si>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</si>
  <si>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</si>
  <si>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</si>
  <si>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</si>
  <si>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</si>
  <si>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</si>
  <si>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</si>
  <si>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</si>
  <si>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</si>
  <si>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</si>
  <si>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</si>
  <si>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</si>
  <si>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</si>
  <si>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</si>
  <si>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</si>
  <si>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</si>
  <si>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</si>
  <si>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</si>
  <si>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</si>
  <si>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</si>
  <si>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</si>
  <si>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</si>
  <si>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</si>
  <si>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</si>
  <si>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</si>
  <si>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</si>
  <si>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</si>
  <si>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</si>
  <si>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</si>
  <si>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</si>
  <si>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</si>
  <si>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</si>
  <si>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</si>
  <si>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</si>
  <si>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</si>
  <si>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</si>
  <si>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</si>
  <si>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</si>
  <si>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</si>
  <si>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</si>
  <si>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</si>
  <si>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</si>
  <si>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</si>
  <si>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</si>
  <si>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</si>
  <si>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</si>
  <si>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</si>
  <si>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</si>
  <si>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</si>
  <si>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</si>
  <si>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</si>
  <si>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</si>
  <si>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</si>
  <si>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</si>
  <si>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</si>
  <si>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</si>
  <si>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</si>
  <si>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</si>
  <si>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</si>
  <si>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</si>
  <si>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</si>
  <si>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</si>
  <si>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</si>
  <si>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</si>
  <si>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</si>
  <si>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</si>
  <si>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</si>
  <si>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</si>
  <si>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</si>
  <si>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</si>
  <si>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</si>
  <si>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</si>
  <si>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</si>
  <si>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</si>
  <si>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</si>
  <si>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</si>
  <si>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</si>
  <si>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</si>
  <si>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</si>
  <si>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</si>
  <si>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</si>
  <si>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</si>
  <si>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</si>
  <si>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</si>
  <si>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</si>
  <si>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</si>
  <si>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</si>
  <si>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</si>
  <si>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</si>
  <si>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</si>
  <si>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</si>
  <si>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</si>
  <si>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</si>
  <si>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</si>
  <si>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</si>
  <si>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</si>
  <si>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</si>
  <si>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</si>
  <si>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</si>
  <si>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</si>
  <si>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</si>
  <si>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</si>
  <si>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</si>
  <si>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</si>
  <si>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</si>
  <si>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</si>
  <si>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</si>
  <si>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</si>
  <si>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</si>
  <si>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</si>
  <si>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</si>
  <si>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</si>
  <si>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</si>
  <si>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</si>
  <si>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</si>
  <si>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</si>
  <si>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</si>
  <si>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</si>
  <si>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</si>
  <si>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</si>
  <si>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</si>
  <si>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</si>
  <si>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</si>
  <si>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</si>
  <si>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</si>
  <si>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</si>
  <si>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</si>
  <si>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</si>
  <si>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</si>
  <si>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</si>
  <si>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</si>
  <si>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</si>
  <si>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</si>
  <si>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</si>
  <si>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</si>
  <si>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</si>
  <si>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</si>
  <si>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</si>
  <si>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</si>
  <si>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</si>
  <si>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</si>
  <si>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</si>
  <si>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</si>
  <si>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</si>
  <si>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</si>
  <si>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</si>
  <si>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</si>
  <si>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</si>
  <si>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</si>
  <si>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</si>
  <si>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</si>
  <si>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</si>
  <si>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</si>
  <si>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</si>
  <si>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</si>
  <si>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</si>
  <si>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</si>
  <si>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</si>
  <si>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</si>
  <si>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</si>
  <si>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</si>
  <si>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</si>
  <si>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</si>
  <si>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</si>
  <si>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</si>
  <si>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</si>
  <si>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</si>
  <si>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</si>
  <si>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</si>
  <si>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</si>
  <si>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</si>
  <si>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</si>
  <si>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</si>
  <si>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</si>
  <si>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</si>
  <si>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</si>
  <si>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</si>
  <si>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</si>
  <si>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</si>
  <si>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</si>
  <si>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</si>
  <si>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</si>
  <si>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</si>
  <si>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</si>
  <si>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</si>
  <si>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</si>
  <si>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</si>
  <si>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</si>
  <si>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</si>
  <si>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</si>
  <si>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</si>
  <si>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</si>
  <si>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</si>
  <si>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</si>
  <si>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</si>
  <si>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</si>
  <si>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</si>
  <si>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</si>
  <si>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</si>
  <si>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</si>
  <si>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</si>
  <si>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</si>
  <si>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</si>
  <si>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</si>
  <si>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</si>
  <si>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</si>
  <si>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</si>
  <si>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</si>
  <si>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</si>
  <si>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</si>
  <si>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</si>
  <si>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</si>
  <si>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</si>
  <si>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</si>
  <si>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</si>
  <si>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</si>
  <si>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</si>
  <si>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</si>
  <si>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</si>
  <si>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</si>
  <si>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</si>
  <si>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</si>
  <si>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</si>
  <si>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</si>
  <si>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</si>
  <si>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</si>
  <si>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</si>
  <si>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</si>
  <si>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</si>
  <si>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</si>
  <si>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</si>
  <si>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</si>
  <si>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</si>
  <si>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</si>
  <si>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</si>
  <si>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</si>
  <si>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</si>
  <si>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</si>
  <si>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</si>
  <si>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</si>
  <si>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</si>
  <si>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</si>
  <si>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</si>
  <si>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</si>
  <si>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</si>
  <si>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</si>
  <si>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</si>
  <si>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</si>
  <si>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</si>
  <si>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</si>
  <si>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</si>
  <si>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</si>
  <si>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</si>
  <si>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</si>
  <si>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</si>
  <si>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</si>
  <si>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</si>
  <si>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</si>
  <si>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</si>
  <si>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</si>
  <si>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</si>
  <si>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</si>
  <si>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</si>
  <si>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</si>
  <si>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</si>
  <si>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</si>
  <si>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</si>
  <si>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</si>
  <si>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</si>
  <si>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</si>
  <si>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</si>
  <si>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</si>
  <si>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</si>
  <si>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</si>
  <si>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</si>
  <si>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</si>
  <si>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</si>
  <si>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</si>
  <si>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</si>
  <si>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</si>
  <si>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</si>
  <si>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</si>
  <si>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</si>
  <si>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</si>
  <si>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</si>
  <si>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</si>
  <si>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</si>
  <si>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</si>
  <si>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</si>
  <si>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</si>
  <si>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</si>
  <si>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</si>
  <si>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</si>
  <si>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</si>
  <si>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</si>
  <si>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</si>
  <si>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</si>
  <si>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</si>
  <si>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</si>
  <si>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</si>
  <si>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</si>
  <si>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</si>
  <si>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</si>
  <si>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</si>
  <si>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</si>
  <si>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</si>
  <si>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</si>
  <si>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</si>
  <si>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</si>
  <si>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</si>
  <si>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</si>
  <si>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</si>
  <si>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</si>
  <si>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</si>
  <si>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</si>
  <si>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</si>
  <si>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</si>
  <si>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</si>
  <si>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</si>
  <si>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</si>
  <si>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</si>
  <si>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</si>
  <si>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</si>
  <si>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</si>
  <si>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</si>
  <si>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</si>
  <si>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</si>
  <si>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</si>
  <si>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</si>
  <si>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</si>
  <si>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</si>
  <si>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</si>
  <si>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</si>
  <si>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</si>
  <si>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</si>
  <si>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</si>
  <si>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</si>
  <si>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</si>
  <si>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</si>
  <si>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</si>
  <si>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</si>
  <si>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</si>
  <si>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</si>
  <si>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</si>
  <si>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</si>
  <si>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</si>
  <si>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</si>
  <si>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</si>
  <si>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</si>
  <si>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</si>
  <si>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</si>
  <si>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</si>
  <si>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</si>
  <si>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</si>
  <si>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</si>
  <si>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</si>
  <si>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</si>
  <si>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</si>
  <si>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</si>
  <si>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</si>
  <si>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</si>
  <si>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</si>
  <si>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</si>
  <si>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</si>
  <si>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</si>
  <si>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</si>
  <si>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</si>
  <si>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</si>
  <si>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</si>
  <si>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</si>
  <si>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</si>
  <si>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</si>
  <si>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</si>
  <si>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</si>
  <si>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</si>
  <si>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</si>
  <si>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</si>
  <si>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</si>
  <si>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</si>
  <si>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</si>
  <si>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</si>
  <si>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</si>
  <si>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</si>
  <si>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</si>
  <si>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</si>
  <si>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</si>
  <si>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</si>
  <si>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</si>
  <si>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</si>
  <si>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</si>
  <si>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</si>
  <si>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</si>
  <si>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</si>
  <si>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</si>
  <si>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</si>
  <si>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</si>
  <si>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</si>
  <si>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</si>
  <si>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</si>
  <si>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</si>
  <si>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</si>
  <si>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</si>
  <si>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</si>
  <si>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</si>
  <si>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</si>
  <si>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</si>
  <si>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</si>
  <si>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</si>
  <si>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</si>
  <si>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</si>
  <si>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</si>
  <si>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</si>
  <si>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</si>
  <si>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</si>
  <si>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</si>
  <si>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</si>
  <si>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</si>
  <si>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</si>
  <si>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</si>
  <si>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</si>
  <si>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</si>
  <si>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</si>
  <si>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</si>
  <si>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</si>
  <si>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</si>
  <si>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</si>
  <si>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</si>
  <si>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</si>
  <si>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</si>
  <si>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</si>
  <si>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</si>
  <si>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</si>
  <si>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</si>
  <si>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</si>
  <si>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</si>
  <si>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</si>
  <si>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</si>
  <si>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</si>
  <si>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</si>
  <si>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</si>
  <si>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</si>
  <si>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</si>
  <si>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</si>
  <si>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</si>
  <si>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</si>
  <si>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</si>
  <si>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</si>
  <si>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</si>
  <si>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</si>
  <si>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</si>
  <si>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</si>
  <si>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</si>
  <si>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</si>
  <si>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</si>
  <si>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</si>
  <si>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</si>
  <si>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</si>
  <si>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</si>
  <si>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</si>
  <si>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</si>
  <si>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</si>
  <si>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</si>
  <si>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</si>
  <si>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</si>
  <si>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</si>
  <si>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</si>
  <si>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</si>
  <si>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</si>
  <si>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</si>
  <si>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</si>
  <si>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</si>
  <si>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</si>
  <si>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</si>
  <si>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</si>
  <si>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</si>
  <si>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</si>
  <si>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</si>
  <si>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</si>
  <si>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</si>
  <si>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</si>
  <si>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</si>
  <si>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</si>
  <si>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</si>
  <si>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</si>
  <si>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</si>
  <si>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</si>
  <si>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</si>
  <si>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</si>
  <si>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</si>
  <si>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</si>
  <si>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</si>
  <si>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</si>
  <si>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</si>
  <si>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</si>
  <si>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</si>
  <si>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</si>
  <si>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</si>
  <si>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</si>
  <si>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</si>
  <si>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</si>
  <si>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</si>
  <si>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</si>
  <si>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</si>
  <si>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</si>
  <si>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</si>
  <si>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</si>
  <si>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</si>
  <si>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</si>
  <si>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</si>
  <si>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</si>
  <si>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</si>
  <si>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</si>
  <si>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</si>
  <si>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</si>
  <si>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</si>
  <si>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</si>
  <si>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</si>
  <si>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</si>
  <si>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</si>
  <si>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</si>
  <si>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</si>
  <si>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</si>
  <si>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</si>
  <si>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</si>
  <si>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</si>
  <si>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</si>
  <si>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</si>
  <si>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</si>
  <si>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</si>
  <si>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</si>
  <si>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</si>
  <si>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</si>
  <si>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</si>
  <si>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</si>
  <si>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</si>
  <si>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</si>
  <si>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</si>
  <si>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</si>
  <si>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</si>
  <si>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</si>
  <si>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</si>
  <si>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</si>
  <si>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</si>
  <si>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</si>
  <si>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</si>
  <si>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</si>
  <si>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</si>
  <si>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</si>
  <si>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</si>
  <si>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</si>
  <si>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</si>
  <si>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</si>
  <si>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</si>
  <si>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</si>
  <si>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</si>
  <si>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</si>
  <si>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</si>
  <si>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</si>
  <si>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</si>
  <si>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</si>
  <si>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</si>
  <si>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</si>
  <si>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</si>
  <si>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</si>
  <si>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</si>
  <si>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</si>
  <si>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</si>
  <si>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</si>
  <si>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</si>
  <si>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</si>
  <si>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</si>
  <si>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</si>
  <si>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</si>
  <si>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</si>
  <si>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</si>
  <si>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</si>
  <si>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</si>
  <si>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</si>
  <si>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</si>
  <si>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</si>
  <si>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</si>
  <si>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</si>
  <si>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</si>
  <si>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</si>
  <si>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</si>
  <si>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</si>
  <si>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</si>
  <si>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</si>
  <si>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</si>
  <si>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</si>
  <si>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</si>
  <si>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</si>
  <si>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</si>
  <si>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</si>
  <si>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</si>
  <si>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</si>
  <si>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</si>
  <si>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</si>
  <si>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</si>
  <si>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</si>
  <si>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</si>
  <si>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</si>
  <si>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</si>
  <si>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</si>
  <si>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</si>
  <si>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</si>
  <si>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</si>
  <si>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</si>
  <si>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</si>
  <si>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</si>
  <si>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</si>
  <si>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</si>
  <si>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</si>
  <si>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</si>
  <si>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</si>
  <si>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</si>
  <si>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</si>
  <si>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</si>
  <si>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</si>
  <si>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</si>
  <si>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</si>
  <si>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</si>
  <si>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</si>
  <si>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</si>
  <si>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</si>
  <si>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</si>
  <si>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</si>
  <si>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</si>
  <si>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</si>
  <si>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</si>
  <si>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</si>
  <si>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</si>
  <si>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</si>
  <si>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</si>
  <si>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</si>
  <si>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</si>
  <si>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</si>
  <si>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</si>
  <si>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</si>
  <si>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</si>
  <si>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</si>
  <si>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</si>
  <si>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</si>
  <si>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</si>
  <si>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</si>
  <si>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</si>
  <si>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</si>
  <si>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</si>
  <si>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</si>
  <si>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</si>
  <si>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</si>
  <si>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</si>
  <si>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</si>
  <si>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</si>
  <si>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</si>
  <si>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</si>
  <si>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</si>
  <si>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</si>
  <si>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</si>
  <si>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</si>
  <si>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</si>
  <si>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</si>
  <si>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</si>
  <si>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</si>
  <si>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</si>
  <si>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</si>
  <si>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</si>
  <si>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</si>
  <si>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</si>
  <si>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</si>
  <si>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</si>
  <si>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</si>
  <si>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</si>
  <si>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</si>
  <si>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</si>
  <si>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</si>
  <si>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</si>
  <si>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</si>
  <si>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</si>
  <si>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</si>
  <si>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</si>
  <si>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</si>
  <si>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</si>
  <si>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</si>
  <si>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</si>
  <si>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</si>
  <si>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</si>
  <si>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</si>
  <si>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</si>
  <si>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</si>
  <si>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</si>
  <si>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</si>
  <si>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</si>
  <si>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</si>
  <si>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</si>
  <si>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</si>
  <si>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</si>
  <si>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</si>
  <si>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</si>
  <si>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</si>
  <si>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</si>
  <si>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</si>
  <si>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</si>
  <si>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</si>
  <si>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</si>
  <si>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</si>
  <si>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</si>
  <si>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</si>
  <si>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</si>
  <si>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</si>
  <si>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</si>
  <si>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</si>
  <si>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</si>
  <si>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</si>
  <si>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</si>
  <si>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</si>
  <si>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</si>
  <si>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</si>
  <si>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</si>
  <si>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</si>
  <si>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</si>
  <si>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</si>
  <si>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</si>
  <si>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</si>
  <si>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</si>
  <si>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</si>
  <si>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</si>
  <si>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</si>
  <si>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</si>
  <si>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</si>
  <si>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</si>
  <si>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</si>
  <si>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</si>
  <si>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</si>
  <si>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</si>
  <si>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</si>
  <si>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</si>
  <si>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</si>
  <si>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</si>
  <si>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</si>
  <si>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</si>
  <si>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</si>
  <si>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</si>
  <si>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</si>
  <si>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</si>
  <si>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</si>
  <si>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</si>
  <si>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</si>
  <si>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</si>
  <si>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</si>
  <si>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</si>
  <si>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</si>
  <si>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</si>
  <si>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</si>
  <si>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</si>
  <si>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</si>
  <si>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</si>
  <si>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</si>
  <si>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</si>
  <si>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</si>
  <si>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</si>
  <si>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</si>
  <si>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</si>
  <si>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</si>
  <si>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</si>
  <si>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</si>
  <si>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</si>
  <si>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</si>
  <si>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</si>
  <si>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</si>
  <si>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</si>
  <si>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</si>
  <si>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</si>
  <si>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</si>
  <si>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</si>
  <si>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</si>
  <si>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</si>
  <si>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</si>
  <si>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</si>
  <si>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</si>
  <si>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</si>
  <si>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</si>
  <si>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</si>
  <si>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</si>
  <si>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</si>
  <si>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</si>
  <si>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</si>
  <si>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</si>
  <si>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</si>
  <si>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</si>
  <si>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</si>
  <si>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</si>
  <si>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</si>
  <si>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</si>
  <si>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</si>
  <si>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</si>
  <si>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</si>
  <si>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</si>
  <si>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</si>
  <si>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</si>
  <si>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</si>
  <si>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</si>
  <si>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</si>
  <si>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</si>
  <si>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</si>
  <si>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</si>
  <si>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</si>
  <si>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</si>
  <si>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</si>
  <si>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</si>
  <si>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</si>
  <si>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</si>
  <si>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</si>
  <si>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</si>
  <si>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</si>
  <si>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</si>
  <si>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</si>
  <si>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</si>
  <si>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</si>
  <si>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</si>
  <si>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</si>
  <si>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</si>
  <si>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</si>
  <si>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</si>
  <si>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</si>
  <si>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</si>
  <si>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</si>
  <si>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</si>
  <si>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</si>
  <si>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</si>
  <si>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</si>
  <si>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</si>
  <si>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</si>
  <si>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</si>
  <si>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</si>
  <si>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</si>
  <si>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</si>
  <si>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</si>
  <si>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</si>
  <si>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</si>
  <si>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</si>
  <si>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</si>
  <si>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</si>
  <si>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</si>
  <si>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</si>
  <si>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</si>
  <si>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</si>
  <si>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</si>
  <si>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</si>
  <si>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</si>
  <si>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</si>
  <si>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</si>
  <si>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</si>
  <si>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</si>
  <si>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</si>
  <si>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</si>
  <si>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</si>
  <si>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</si>
  <si>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</si>
  <si>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</si>
  <si>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</si>
  <si>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</si>
  <si>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</si>
  <si>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</si>
  <si>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</si>
  <si>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</si>
  <si>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</si>
  <si>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</si>
  <si>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</si>
  <si>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</si>
  <si>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</si>
  <si>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</si>
  <si>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</si>
  <si>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</si>
  <si>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</si>
  <si>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</si>
  <si>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</si>
  <si>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</si>
  <si>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</si>
  <si>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</si>
  <si>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</si>
  <si>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</si>
  <si>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</si>
  <si>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</si>
  <si>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</si>
  <si>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</si>
  <si>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</si>
  <si>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</si>
  <si>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</si>
  <si>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</si>
  <si>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</si>
  <si>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</si>
  <si>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</si>
  <si>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</si>
  <si>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</si>
  <si>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</si>
  <si>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</si>
  <si>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</si>
  <si>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</si>
  <si>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</si>
  <si>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</si>
  <si>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</si>
  <si>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</si>
  <si>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</si>
  <si>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</si>
  <si>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</si>
  <si>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</si>
  <si>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</si>
  <si>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</si>
  <si>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</si>
  <si>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</si>
  <si>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</si>
  <si>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</si>
  <si>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</si>
  <si>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</si>
  <si>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</si>
  <si>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</si>
  <si>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</si>
  <si>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</si>
  <si>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</si>
  <si>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</si>
  <si>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</si>
  <si>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</si>
  <si>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</si>
  <si>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</si>
  <si>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</si>
  <si>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</si>
  <si>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</si>
  <si>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</si>
  <si>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</si>
  <si>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</si>
  <si>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</si>
  <si>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</si>
  <si>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</si>
  <si>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</si>
  <si>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</si>
  <si>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</si>
  <si>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</si>
  <si>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</si>
  <si>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</si>
  <si>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</si>
  <si>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</si>
  <si>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</si>
  <si>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</si>
  <si>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</si>
  <si>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</si>
  <si>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</si>
  <si>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</si>
  <si>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</si>
  <si>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</si>
  <si>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</si>
  <si>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</si>
  <si>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</si>
  <si>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</si>
  <si>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</si>
  <si>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</si>
  <si>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</si>
  <si>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</si>
  <si>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</si>
  <si>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</si>
  <si>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</si>
  <si>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</si>
  <si>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</si>
  <si>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</si>
  <si>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</si>
  <si>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</si>
  <si>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</si>
  <si>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</si>
  <si>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</si>
  <si>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</si>
  <si>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</si>
  <si>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</si>
  <si>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</si>
  <si>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</si>
  <si>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</si>
  <si>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</si>
  <si>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</si>
  <si>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</si>
  <si>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</si>
  <si>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</si>
  <si>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</si>
  <si>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</si>
  <si>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</si>
  <si>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</si>
  <si>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</si>
  <si>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</si>
  <si>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</si>
  <si>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</si>
  <si>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</si>
  <si>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</si>
  <si>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</si>
  <si>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</si>
  <si>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</si>
  <si>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</si>
  <si>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</si>
  <si>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</si>
  <si>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</si>
  <si>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</si>
  <si>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</si>
  <si>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</si>
  <si>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</si>
  <si>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</si>
  <si>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</si>
  <si>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</si>
  <si>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</si>
  <si>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</si>
  <si>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</si>
  <si>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</si>
  <si>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</si>
  <si>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</si>
  <si>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</si>
  <si>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</si>
  <si>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</si>
  <si>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</si>
  <si>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</si>
  <si>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</si>
  <si>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</si>
  <si>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</si>
  <si>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</si>
  <si>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</si>
  <si>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</si>
  <si>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</si>
  <si>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</si>
  <si>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</si>
  <si>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</si>
  <si>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</si>
  <si>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</si>
  <si>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</si>
  <si>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</si>
  <si>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</si>
  <si>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</si>
  <si>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</si>
  <si>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</si>
  <si>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</si>
  <si>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</si>
  <si>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</si>
  <si>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</si>
  <si>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</si>
  <si>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</si>
  <si>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</si>
  <si>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</si>
  <si>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</si>
  <si>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</si>
  <si>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</si>
  <si>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</si>
  <si>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</si>
  <si>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</si>
  <si>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</si>
  <si>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</si>
  <si>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</si>
  <si>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</si>
  <si>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</si>
  <si>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</si>
  <si>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</si>
  <si>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</si>
  <si>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</si>
  <si>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</si>
  <si>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</si>
  <si>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</si>
  <si>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</si>
  <si>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</si>
  <si>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</si>
  <si>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</si>
  <si>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</si>
  <si>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</si>
  <si>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</si>
  <si>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</si>
  <si>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</si>
  <si>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</si>
  <si>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</si>
  <si>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</si>
  <si>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</si>
  <si>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</si>
  <si>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</si>
  <si>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</si>
  <si>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</si>
  <si>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</si>
  <si>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</si>
  <si>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</si>
  <si>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</si>
  <si>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</si>
  <si>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</si>
  <si>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</si>
  <si>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</si>
  <si>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</si>
  <si>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</si>
  <si>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</si>
  <si>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</si>
  <si>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</si>
  <si>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</si>
  <si>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</si>
  <si>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</si>
  <si>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</si>
  <si>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</si>
  <si>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</si>
  <si>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</si>
  <si>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</si>
  <si>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</si>
  <si>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</si>
  <si>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</si>
  <si>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</si>
  <si>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</si>
  <si>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</si>
  <si>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</si>
  <si>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</si>
  <si>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</si>
  <si>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</si>
  <si>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</si>
  <si>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</si>
  <si>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</si>
  <si>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</si>
  <si>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</si>
  <si>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</si>
  <si>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</si>
  <si>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</si>
  <si>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</si>
  <si>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</si>
  <si>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</si>
  <si>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</si>
  <si>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</si>
  <si>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</si>
  <si>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</si>
  <si>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</si>
  <si>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</si>
  <si>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</si>
  <si>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</si>
  <si>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</si>
  <si>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</si>
  <si>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</si>
  <si>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</si>
  <si>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</si>
  <si>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</si>
  <si>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</si>
  <si>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</si>
  <si>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</si>
  <si>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</si>
  <si>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</si>
  <si>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</si>
  <si>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</si>
  <si>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</si>
  <si>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</si>
  <si>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</si>
  <si>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</si>
  <si>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</si>
  <si>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</si>
  <si>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</si>
  <si>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</si>
  <si>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</si>
  <si>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</si>
  <si>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</si>
  <si>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</si>
  <si>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</si>
  <si>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</si>
  <si>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</si>
  <si>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</si>
  <si>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</si>
  <si>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</si>
  <si>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</si>
  <si>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</si>
  <si>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</si>
  <si>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</si>
  <si>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</si>
  <si>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</si>
  <si>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</si>
  <si>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</si>
  <si>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</si>
  <si>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</si>
  <si>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</si>
  <si>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</si>
  <si>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</si>
  <si>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</si>
  <si>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</si>
  <si>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</si>
  <si>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</si>
  <si>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</si>
  <si>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</si>
  <si>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</si>
  <si>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</si>
  <si>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</si>
  <si>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</si>
  <si>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</si>
  <si>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</si>
  <si>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</si>
  <si>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</si>
  <si>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</si>
  <si>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</si>
  <si>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</si>
  <si>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</si>
  <si>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</si>
  <si>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</si>
  <si>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</si>
  <si>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</si>
  <si>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</si>
  <si>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</si>
  <si>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</si>
  <si>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</si>
  <si>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</si>
  <si>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</si>
  <si>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</si>
  <si>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</si>
  <si>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</si>
  <si>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</si>
  <si>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</si>
  <si>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</si>
  <si>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</si>
  <si>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</si>
  <si>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</si>
  <si>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</si>
  <si>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</si>
  <si>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</si>
  <si>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</si>
  <si>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</si>
  <si>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</si>
  <si>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</si>
  <si>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</si>
  <si>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</si>
  <si>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</si>
  <si>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</si>
  <si>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</si>
  <si>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</si>
  <si>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</si>
  <si>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</si>
  <si>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</si>
  <si>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</si>
  <si>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</si>
  <si>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</si>
  <si>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</si>
  <si>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</si>
  <si>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</si>
  <si>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</si>
  <si>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</si>
  <si>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</si>
  <si>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</si>
  <si>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</si>
  <si>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</si>
  <si>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</si>
  <si>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</si>
  <si>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</si>
  <si>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</si>
  <si>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</si>
  <si>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</si>
  <si>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</si>
  <si>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</si>
  <si>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</si>
  <si>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</si>
  <si>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</si>
  <si>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</si>
  <si>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</si>
  <si>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</si>
  <si>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</si>
  <si>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</si>
  <si>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</si>
  <si>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</si>
  <si>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</si>
  <si>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</si>
  <si>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</si>
  <si>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</si>
  <si>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</si>
  <si>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</si>
  <si>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</si>
  <si>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</si>
  <si>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</si>
  <si>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</si>
  <si>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</si>
  <si>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</si>
  <si>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</si>
  <si>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</si>
  <si>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</si>
  <si>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</si>
  <si>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</si>
  <si>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</si>
  <si>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</si>
  <si>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</si>
  <si>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</si>
  <si>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</si>
  <si>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</si>
  <si>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</si>
  <si>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</si>
  <si>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</si>
  <si>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</si>
  <si>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</si>
  <si>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</si>
  <si>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</si>
  <si>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</si>
  <si>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</si>
  <si>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</si>
  <si>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</si>
  <si>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</si>
  <si>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</si>
  <si>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</si>
  <si>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</si>
  <si>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</si>
  <si>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</si>
  <si>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</si>
  <si>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</si>
  <si>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</si>
  <si>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</si>
  <si>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</si>
  <si>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</si>
  <si>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</si>
  <si>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</si>
  <si>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</si>
  <si>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</si>
  <si>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</si>
  <si>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</si>
  <si>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</si>
  <si>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</si>
  <si>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</si>
  <si>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</si>
  <si>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</si>
  <si>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</si>
  <si>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</si>
  <si>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</si>
  <si>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</si>
  <si>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</si>
  <si>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</si>
  <si>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</si>
  <si>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</si>
  <si>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</si>
  <si>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</si>
  <si>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</si>
  <si>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</si>
  <si>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</si>
  <si>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</si>
  <si>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</si>
  <si>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</si>
  <si>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</si>
  <si>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</si>
  <si>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</si>
  <si>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</si>
  <si>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</si>
  <si>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</si>
  <si>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</si>
  <si>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</si>
  <si>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</si>
  <si>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</si>
  <si>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</si>
  <si>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</si>
  <si>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</si>
  <si>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</si>
  <si>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</si>
  <si>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</si>
  <si>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</si>
  <si>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</si>
  <si>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</si>
  <si>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</si>
  <si>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</si>
  <si>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</si>
  <si>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</si>
  <si>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</si>
  <si>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</si>
  <si>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</si>
  <si>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</si>
  <si>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</si>
  <si>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</si>
  <si>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</si>
  <si>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</si>
  <si>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</si>
  <si>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</si>
  <si>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</si>
  <si>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</si>
  <si>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</si>
  <si>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</si>
  <si>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</si>
  <si>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</si>
  <si>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</si>
  <si>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</si>
  <si>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</si>
  <si>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</si>
  <si>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</si>
  <si>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</si>
  <si>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</si>
  <si>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</si>
  <si>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</si>
  <si>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</si>
  <si>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</si>
  <si>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</si>
  <si>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</si>
  <si>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</si>
  <si>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</si>
  <si>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</si>
  <si>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</si>
  <si>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</si>
  <si>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</si>
  <si>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</si>
  <si>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</si>
  <si>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</si>
  <si>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</si>
  <si>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</si>
  <si>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</si>
  <si>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</si>
  <si>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</si>
  <si>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</si>
  <si>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</si>
  <si>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</si>
  <si>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</si>
  <si>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</si>
  <si>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</si>
  <si>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</si>
  <si>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</si>
  <si>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</si>
  <si>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</si>
  <si>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</si>
  <si>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</si>
  <si>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</si>
  <si>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</si>
  <si>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</si>
  <si>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</si>
  <si>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</si>
  <si>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</si>
  <si>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</si>
  <si>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</si>
  <si>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</si>
  <si>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</si>
  <si>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</si>
  <si>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</si>
  <si>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</si>
  <si>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</si>
  <si>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</si>
  <si>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</si>
  <si>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</si>
  <si>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</si>
  <si>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</si>
  <si>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</si>
  <si>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</si>
  <si>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</si>
  <si>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</si>
  <si>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</si>
  <si>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</si>
  <si>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</si>
  <si>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</si>
  <si>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</si>
  <si>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</si>
  <si>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</si>
  <si>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</si>
  <si>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</si>
  <si>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</si>
  <si>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</si>
  <si>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</si>
  <si>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</si>
  <si>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</si>
  <si>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</si>
  <si>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</si>
  <si>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</si>
  <si>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</si>
  <si>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</si>
  <si>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</si>
  <si>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</si>
  <si>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</si>
  <si>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</si>
  <si>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</si>
  <si>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</si>
  <si>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</si>
  <si>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</si>
  <si>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</si>
  <si>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</si>
  <si>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</si>
  <si>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</si>
  <si>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</si>
  <si>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</si>
  <si>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</si>
  <si>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</si>
  <si>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</si>
  <si>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</si>
  <si>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</si>
  <si>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</si>
  <si>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</si>
  <si>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</si>
  <si>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</si>
  <si>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</si>
  <si>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</si>
  <si>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</si>
  <si>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</si>
  <si>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</si>
  <si>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</si>
  <si>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</si>
  <si>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</si>
  <si>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</si>
  <si>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</si>
  <si>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</si>
  <si>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</si>
  <si>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</si>
  <si>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</si>
  <si>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</si>
  <si>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</si>
  <si>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</si>
  <si>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</si>
  <si>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</si>
  <si>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</si>
  <si>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</si>
  <si>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</si>
  <si>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</si>
  <si>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</si>
  <si>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</si>
  <si>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</si>
  <si>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</si>
  <si>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</si>
  <si>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</si>
  <si>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</si>
  <si>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</si>
  <si>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</si>
  <si>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</si>
  <si>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</si>
  <si>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</si>
  <si>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</si>
  <si>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</si>
  <si>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</si>
  <si>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</si>
  <si>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</si>
  <si>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</si>
  <si>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</si>
  <si>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</si>
  <si>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</si>
  <si>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</si>
  <si>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</si>
  <si>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</si>
  <si>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</si>
  <si>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</si>
  <si>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</si>
  <si>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</si>
  <si>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</si>
  <si>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</si>
  <si>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</si>
  <si>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</si>
  <si>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</si>
  <si>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</si>
  <si>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</si>
  <si>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</si>
  <si>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</si>
  <si>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</si>
  <si>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</si>
  <si>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</si>
  <si>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</si>
  <si>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</si>
  <si>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</si>
  <si>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</si>
  <si>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</si>
  <si>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</si>
  <si>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</si>
  <si>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</si>
  <si>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</si>
  <si>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</si>
  <si>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</si>
  <si>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</si>
  <si>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</si>
  <si>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</si>
  <si>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</si>
  <si>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</si>
  <si>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</si>
  <si>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</si>
  <si>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</si>
  <si>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</si>
  <si>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</si>
  <si>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</si>
  <si>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</si>
  <si>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</si>
  <si>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</si>
  <si>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</si>
  <si>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</si>
  <si>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</si>
  <si>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</si>
  <si>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</si>
  <si>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</si>
  <si>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</si>
  <si>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</si>
  <si>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</si>
  <si>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</si>
  <si>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</si>
  <si>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</si>
  <si>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</si>
  <si>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</si>
  <si>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</si>
  <si>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</si>
  <si>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</si>
  <si>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</si>
  <si>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</si>
  <si>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</si>
  <si>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</si>
  <si>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</si>
  <si>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</si>
  <si>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</si>
  <si>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</si>
  <si>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</si>
  <si>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</si>
  <si>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</si>
  <si>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</si>
  <si>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</si>
  <si>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</si>
  <si>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</si>
  <si>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</si>
  <si>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</si>
  <si>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</si>
  <si>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</si>
  <si>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</si>
  <si>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</si>
  <si>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</si>
  <si>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</si>
  <si>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</si>
  <si>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</si>
  <si>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</si>
  <si>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</si>
  <si>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</si>
  <si>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</si>
  <si>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</si>
  <si>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</si>
  <si>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</si>
  <si>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</si>
  <si>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</si>
  <si>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</si>
  <si>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</si>
  <si>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</si>
  <si>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</si>
  <si>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</si>
  <si>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</si>
  <si>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</si>
  <si>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</si>
  <si>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</si>
  <si>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</si>
  <si>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</si>
  <si>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</si>
  <si>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</si>
  <si>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</si>
  <si>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</si>
  <si>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</si>
  <si>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</si>
  <si>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</si>
  <si>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</si>
  <si>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</si>
  <si>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</si>
  <si>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</si>
  <si>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</si>
  <si>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</si>
  <si>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</si>
  <si>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</si>
  <si>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</si>
  <si>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</si>
  <si>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</si>
  <si>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</si>
  <si>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</si>
  <si>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</si>
  <si>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</si>
  <si>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</si>
  <si>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</si>
  <si>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</si>
  <si>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</si>
  <si>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</si>
  <si>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</si>
  <si>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</si>
  <si>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</si>
  <si>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</si>
  <si>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</si>
  <si>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</si>
  <si>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</si>
  <si>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</si>
  <si>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</si>
  <si>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</si>
  <si>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</si>
  <si>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</si>
  <si>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</si>
  <si>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</si>
  <si>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</si>
  <si>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</si>
  <si>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</si>
  <si>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</si>
  <si>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</si>
  <si>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</si>
  <si>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</si>
  <si>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</si>
  <si>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</si>
  <si>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</si>
  <si>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</si>
  <si>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</si>
  <si>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</si>
  <si>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</si>
  <si>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</si>
  <si>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</si>
  <si>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</si>
  <si>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</si>
  <si>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</si>
  <si>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</si>
  <si>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</si>
  <si>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</si>
  <si>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</si>
  <si>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</si>
  <si>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</si>
  <si>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</si>
  <si>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</si>
  <si>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</si>
  <si>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</si>
  <si>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</si>
  <si>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</si>
  <si>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</si>
  <si>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</si>
  <si>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</si>
  <si>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</si>
  <si>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</si>
  <si>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</si>
  <si>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</si>
  <si>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</si>
  <si>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</si>
  <si>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</si>
  <si>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</si>
  <si>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</si>
  <si>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</si>
  <si>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</si>
  <si>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</si>
  <si>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</si>
  <si>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</si>
  <si>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</si>
  <si>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</si>
  <si>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</si>
  <si>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</si>
  <si>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</si>
  <si>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</si>
  <si>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</si>
  <si>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</si>
  <si>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</si>
  <si>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</si>
  <si>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</si>
  <si>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</si>
  <si>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</si>
  <si>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</si>
  <si>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</si>
  <si>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</si>
  <si>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</si>
  <si>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</si>
  <si>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</si>
  <si>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</si>
  <si>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</si>
  <si>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</si>
  <si>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</si>
  <si>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</si>
  <si>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</si>
  <si>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</si>
  <si>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</si>
  <si>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</si>
  <si>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</si>
  <si>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</si>
  <si>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</si>
  <si>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</si>
  <si>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</si>
  <si>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</si>
  <si>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</si>
  <si>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</si>
  <si>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</si>
  <si>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</si>
  <si>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</si>
  <si>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</si>
  <si>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</si>
  <si>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</si>
  <si>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</si>
  <si>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</si>
  <si>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</si>
  <si>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</si>
  <si>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</si>
  <si>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</si>
  <si>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</si>
  <si>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</si>
  <si>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</si>
  <si>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</si>
  <si>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</si>
  <si>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</si>
  <si>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</si>
  <si>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</si>
  <si>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</si>
  <si>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</si>
  <si>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</si>
  <si>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</si>
  <si>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</si>
  <si>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</si>
  <si>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</si>
  <si>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</si>
  <si>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</si>
  <si>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</si>
  <si>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</si>
  <si>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</si>
  <si>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</si>
  <si>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</si>
  <si>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</si>
  <si>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</si>
  <si>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</si>
  <si>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</si>
  <si>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</si>
  <si>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</si>
  <si>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</si>
  <si>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</si>
  <si>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</si>
  <si>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</si>
  <si>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</si>
  <si>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</si>
  <si>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</si>
  <si>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</si>
  <si>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</si>
  <si>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</si>
  <si>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</si>
  <si>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</si>
  <si>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</si>
  <si>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</si>
  <si>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</si>
  <si>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</si>
  <si>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</si>
  <si>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</si>
  <si>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</si>
  <si>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</si>
  <si>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</si>
  <si>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</si>
  <si>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</si>
  <si>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</si>
  <si>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</si>
  <si>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</si>
  <si>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</si>
  <si>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</si>
  <si>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</si>
  <si>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</si>
  <si>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</si>
  <si>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</si>
  <si>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</si>
  <si>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</si>
  <si>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</si>
  <si>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</si>
  <si>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</si>
  <si>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</si>
  <si>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</si>
  <si>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</si>
  <si>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</si>
  <si>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</si>
  <si>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</si>
  <si>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</si>
  <si>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</si>
  <si>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</si>
  <si>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</si>
  <si>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</si>
  <si>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</si>
  <si>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</si>
  <si>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</si>
  <si>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</si>
  <si>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</si>
  <si>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</si>
  <si>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</si>
  <si>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</si>
  <si>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</si>
  <si>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</si>
  <si>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</si>
  <si>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</si>
  <si>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</si>
  <si>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</si>
  <si>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</si>
  <si>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</si>
  <si>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</si>
  <si>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</si>
  <si>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</si>
  <si>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</si>
  <si>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</si>
  <si>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</si>
  <si>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</si>
  <si>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</si>
  <si>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</si>
  <si>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</si>
  <si>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</si>
  <si>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</si>
  <si>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</si>
  <si>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</si>
  <si>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</si>
  <si>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</si>
  <si>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</si>
  <si>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</si>
  <si>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</si>
  <si>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</si>
  <si>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</si>
  <si>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</si>
  <si>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</si>
  <si>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</si>
  <si>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</si>
  <si>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</si>
  <si>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</si>
  <si>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</si>
  <si>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</si>
  <si>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</si>
  <si>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</si>
  <si>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</si>
  <si>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</si>
  <si>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</si>
  <si>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</si>
  <si>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</si>
  <si>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</si>
  <si>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</si>
  <si>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</si>
  <si>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</si>
  <si>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</si>
  <si>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</si>
  <si>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</si>
  <si>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</si>
  <si>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</si>
  <si>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</si>
  <si>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</si>
  <si>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</si>
  <si>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</si>
  <si>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</si>
  <si>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</si>
  <si>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</si>
  <si>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</si>
  <si>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</si>
  <si>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</si>
  <si>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</si>
  <si>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</si>
  <si>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</si>
  <si>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</si>
  <si>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</si>
  <si>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</si>
  <si>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</si>
  <si>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</si>
  <si>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</si>
  <si>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</si>
  <si>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</si>
  <si>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</si>
  <si>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</si>
  <si>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</si>
  <si>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</si>
  <si>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</si>
  <si>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</si>
  <si>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</si>
  <si>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</si>
  <si>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</si>
  <si>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</si>
  <si>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</si>
  <si>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</si>
  <si>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</si>
  <si>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</si>
  <si>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</si>
  <si>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</si>
  <si>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</si>
  <si>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</si>
  <si>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</si>
  <si>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</si>
  <si>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</si>
  <si>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</si>
  <si>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</si>
  <si>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</si>
  <si>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</si>
  <si>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</si>
  <si>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</si>
  <si>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</si>
  <si>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</si>
  <si>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</si>
  <si>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</si>
  <si>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</si>
  <si>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</si>
  <si>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</si>
  <si>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</si>
  <si>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</si>
  <si>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</si>
  <si>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</si>
  <si>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</si>
  <si>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</si>
  <si>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</si>
  <si>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</si>
  <si>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</si>
  <si>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</si>
  <si>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</si>
  <si>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</si>
  <si>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</si>
  <si>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</si>
  <si>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</si>
  <si>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</si>
  <si>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</si>
  <si>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</si>
  <si>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</si>
  <si>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</si>
  <si>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</si>
  <si>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</si>
  <si>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</si>
  <si>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</si>
  <si>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</si>
  <si>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</si>
  <si>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</si>
  <si>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</si>
  <si>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</si>
  <si>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</si>
  <si>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</si>
  <si>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</si>
  <si>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</si>
  <si>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</si>
  <si>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</si>
  <si>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</si>
  <si>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</si>
  <si>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</si>
  <si>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</si>
  <si>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</si>
  <si>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</si>
  <si>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</si>
  <si>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</si>
  <si>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</si>
  <si>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</si>
  <si>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</si>
  <si>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</si>
  <si>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</si>
  <si>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</si>
  <si>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</si>
  <si>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</si>
  <si>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</si>
  <si>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</si>
  <si>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</si>
  <si>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</si>
  <si>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</si>
  <si>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</si>
  <si>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</si>
  <si>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</si>
  <si>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</si>
  <si>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</si>
  <si>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</si>
  <si>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</si>
  <si>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</si>
  <si>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</si>
  <si>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</si>
  <si>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</si>
  <si>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</si>
  <si>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</si>
  <si>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</si>
  <si>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</si>
  <si>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</si>
  <si>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</si>
  <si>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</si>
  <si>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</si>
  <si>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</si>
  <si>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</si>
  <si>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</si>
  <si>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</si>
  <si>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</si>
  <si>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</si>
  <si>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</si>
  <si>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</si>
  <si>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</si>
  <si>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</si>
  <si>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</si>
  <si>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</si>
  <si>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</si>
  <si>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</si>
  <si>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</si>
  <si>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</si>
  <si>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</si>
  <si>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</si>
  <si>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</si>
  <si>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</si>
  <si>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</si>
  <si>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</si>
  <si>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</si>
  <si>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</si>
  <si>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</si>
  <si>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</si>
  <si>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</si>
  <si>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</si>
  <si>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</si>
  <si>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</si>
  <si>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</si>
  <si>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</si>
  <si>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</si>
  <si>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</si>
  <si>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</si>
  <si>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</si>
  <si>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</si>
  <si>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</si>
  <si>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</si>
  <si>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</si>
  <si>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</si>
  <si>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</si>
  <si>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</si>
  <si>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</si>
  <si>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</si>
  <si>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</si>
  <si>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</si>
  <si>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</si>
  <si>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</si>
  <si>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</si>
  <si>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</si>
  <si>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</si>
  <si>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</si>
  <si>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</si>
  <si>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</si>
  <si>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</si>
  <si>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</si>
  <si>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</si>
  <si>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</si>
  <si>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</si>
  <si>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</si>
  <si>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</si>
  <si>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</si>
  <si>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</si>
  <si>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</si>
  <si>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</si>
  <si>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</si>
  <si>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</si>
  <si>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</si>
  <si>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</si>
  <si>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</si>
  <si>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</si>
  <si>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</si>
  <si>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</si>
  <si>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</si>
  <si>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</si>
  <si>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</si>
  <si>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</si>
  <si>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</si>
  <si>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</si>
  <si>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</si>
  <si>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</si>
  <si>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</si>
  <si>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</si>
  <si>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</si>
  <si>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</si>
  <si>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</si>
  <si>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</si>
  <si>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</si>
  <si>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</si>
  <si>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</si>
  <si>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</si>
  <si>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</si>
  <si>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</si>
  <si>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</si>
  <si>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</si>
  <si>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</si>
  <si>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</si>
  <si>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</si>
  <si>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</si>
  <si>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</si>
  <si>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</si>
  <si>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</si>
  <si>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</si>
  <si>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</si>
  <si>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</si>
  <si>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</si>
  <si>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</si>
  <si>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</si>
  <si>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</si>
  <si>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</si>
  <si>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</si>
  <si>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</si>
  <si>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</si>
  <si>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</si>
  <si>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</si>
  <si>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</si>
  <si>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</si>
  <si>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</si>
  <si>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</si>
  <si>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</si>
  <si>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</si>
  <si>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</si>
  <si>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</si>
  <si>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</si>
  <si>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</si>
  <si>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</si>
  <si>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</si>
  <si>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</si>
  <si>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</si>
  <si>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</si>
  <si>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</si>
  <si>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</si>
  <si>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</si>
  <si>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</si>
  <si>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</si>
  <si>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</si>
  <si>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</si>
  <si>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</si>
  <si>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</si>
  <si>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</si>
  <si>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</si>
  <si>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</si>
  <si>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</si>
  <si>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</si>
  <si>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</si>
  <si>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</si>
  <si>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</si>
  <si>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</si>
  <si>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</si>
  <si>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</si>
  <si>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</si>
  <si>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</si>
  <si>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</si>
  <si>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</si>
  <si>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</si>
  <si>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</si>
  <si>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</si>
  <si>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</si>
  <si>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</si>
  <si>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</si>
  <si>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</si>
  <si>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</si>
  <si>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</si>
  <si>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</si>
  <si>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</si>
  <si>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</si>
  <si>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</si>
  <si>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</si>
  <si>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</si>
  <si>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</si>
  <si>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</si>
  <si>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</si>
  <si>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</si>
  <si>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</si>
  <si>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</si>
  <si>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</si>
  <si>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</si>
  <si>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</si>
  <si>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</si>
  <si>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</si>
  <si>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</si>
  <si>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</si>
  <si>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</si>
  <si>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</si>
  <si>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</si>
  <si>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</si>
  <si>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</si>
  <si>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</si>
  <si>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</si>
  <si>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</si>
  <si>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</si>
  <si>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</si>
  <si>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</si>
  <si>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</si>
  <si>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</si>
  <si>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</si>
  <si>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</si>
  <si>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</si>
  <si>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</si>
  <si>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</si>
  <si>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</si>
  <si>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</si>
  <si>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</si>
  <si>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</si>
  <si>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</si>
  <si>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</si>
  <si>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</si>
  <si>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</si>
  <si>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</si>
  <si>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</si>
  <si>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</si>
  <si>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</si>
  <si>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</si>
  <si>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</si>
  <si>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</si>
  <si>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</si>
  <si>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</si>
  <si>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</si>
  <si>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</si>
  <si>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</si>
  <si>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</si>
  <si>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</si>
  <si>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</si>
  <si>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</si>
  <si>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</si>
  <si>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</si>
  <si>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</si>
  <si>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</si>
  <si>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</si>
  <si>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</si>
  <si>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</si>
  <si>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</si>
  <si>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</si>
  <si>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</si>
  <si>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</si>
  <si>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</si>
  <si>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</si>
  <si>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</si>
  <si>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</si>
  <si>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</si>
  <si>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</si>
  <si>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</si>
  <si>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</si>
  <si>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</si>
  <si>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</si>
  <si>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</si>
  <si>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</si>
  <si>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</si>
  <si>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</si>
  <si>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</si>
  <si>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</si>
  <si>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</si>
  <si>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</si>
  <si>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</si>
  <si>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</si>
  <si>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</si>
  <si>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</si>
  <si>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</si>
  <si>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</si>
  <si>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</si>
  <si>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</si>
  <si>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</si>
  <si>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</si>
  <si>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</si>
  <si>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</si>
  <si>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</si>
  <si>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</si>
  <si>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</si>
  <si>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</si>
  <si>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</si>
  <si>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</si>
  <si>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</si>
  <si>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</si>
  <si>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</si>
  <si>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</si>
  <si>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</si>
  <si>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</si>
  <si>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</si>
  <si>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</si>
  <si>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</si>
  <si>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</si>
  <si>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</si>
  <si>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</si>
  <si>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</si>
  <si>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</si>
  <si>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</si>
  <si>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</si>
  <si>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</si>
  <si>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</si>
  <si>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</si>
  <si>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</si>
  <si>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</si>
  <si>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</si>
  <si>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</si>
  <si>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</si>
  <si>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</si>
  <si>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</si>
  <si>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</si>
  <si>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</si>
  <si>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</si>
  <si>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</si>
  <si>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</si>
  <si>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</si>
  <si>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</si>
  <si>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</si>
  <si>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</si>
  <si>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</si>
  <si>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</si>
  <si>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</si>
  <si>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</si>
  <si>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</si>
  <si>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</si>
  <si>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</si>
  <si>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</si>
  <si>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</si>
  <si>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</si>
  <si>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</si>
  <si>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</si>
  <si>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</si>
  <si>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</si>
  <si>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</si>
  <si>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</si>
  <si>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</si>
  <si>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</si>
  <si>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</si>
  <si>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</si>
  <si>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</si>
  <si>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</si>
  <si>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</si>
  <si>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</si>
  <si>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</si>
  <si>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</si>
  <si>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</si>
  <si>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</si>
  <si>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</si>
  <si>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</si>
  <si>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</si>
  <si>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</si>
  <si>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</si>
  <si>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</si>
  <si>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</si>
  <si>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</si>
  <si>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</si>
  <si>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</si>
  <si>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</si>
  <si>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</si>
  <si>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</si>
  <si>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</si>
  <si>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</si>
  <si>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</si>
  <si>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</si>
  <si>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</si>
  <si>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</si>
  <si>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</si>
  <si>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</si>
  <si>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</si>
  <si>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</si>
  <si>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</si>
  <si>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</si>
  <si>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</si>
  <si>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</si>
  <si>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</si>
  <si>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</si>
  <si>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</si>
  <si>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</si>
  <si>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</si>
  <si>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</si>
  <si>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</si>
  <si>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</si>
  <si>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</si>
  <si>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</si>
  <si>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</si>
  <si>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</si>
  <si>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</si>
  <si>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</si>
  <si>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</si>
  <si>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</si>
  <si>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</si>
  <si>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</si>
  <si>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</si>
  <si>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</si>
  <si>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</si>
  <si>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</si>
  <si>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</si>
  <si>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</si>
  <si>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</si>
  <si>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</si>
  <si>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</si>
  <si>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</si>
  <si>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</si>
  <si>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</si>
  <si>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</si>
  <si>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</si>
  <si>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</si>
  <si>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</si>
  <si>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</si>
  <si>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</si>
  <si>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</si>
  <si>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</si>
  <si>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</si>
  <si>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</si>
  <si>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</si>
  <si>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</si>
  <si>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</si>
  <si>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</si>
  <si>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</si>
  <si>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</si>
  <si>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</si>
  <si>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</si>
  <si>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</si>
  <si>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</si>
  <si>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</si>
  <si>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</si>
  <si>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</si>
  <si>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</si>
  <si>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</si>
  <si>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</si>
  <si>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</si>
  <si>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</si>
  <si>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</si>
  <si>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</si>
  <si>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</si>
  <si>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</si>
  <si>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</si>
  <si>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</si>
  <si>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</si>
  <si>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</si>
  <si>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</si>
  <si>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</si>
  <si>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</si>
  <si>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</si>
  <si>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</si>
  <si>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</si>
  <si>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</si>
  <si>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</si>
  <si>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</si>
  <si>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</si>
  <si>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</si>
  <si>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</si>
  <si>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</si>
  <si>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</si>
  <si>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</si>
  <si>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</si>
  <si>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</si>
  <si>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</si>
  <si>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</si>
  <si>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</si>
  <si>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</si>
  <si>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</si>
  <si>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</si>
  <si>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</si>
  <si>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</si>
  <si>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</si>
  <si>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</si>
  <si>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</si>
  <si>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</si>
  <si>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</si>
  <si>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</si>
  <si>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</si>
  <si>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</si>
  <si>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</si>
  <si>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</si>
  <si>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</si>
  <si>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</si>
  <si>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</si>
  <si>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</si>
  <si>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</si>
  <si>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</si>
  <si>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</si>
  <si>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</si>
  <si>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</si>
  <si>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</si>
  <si>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</si>
  <si>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</si>
  <si>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</si>
  <si>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</si>
  <si>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</si>
  <si>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</si>
  <si>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</si>
  <si>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</si>
  <si>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</si>
  <si>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</si>
  <si>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</si>
  <si>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</si>
  <si>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</si>
  <si>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</si>
  <si>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</si>
  <si>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</si>
  <si>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</si>
  <si>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</si>
  <si>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</si>
  <si>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</si>
  <si>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</si>
  <si>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</si>
  <si>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</si>
  <si>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</si>
  <si>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</si>
  <si>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</si>
  <si>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</si>
  <si>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</si>
  <si>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</si>
  <si>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</si>
  <si>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</si>
  <si>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</si>
  <si>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</si>
  <si>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</si>
  <si>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</si>
  <si>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</si>
  <si>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</si>
  <si>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</si>
  <si>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</si>
  <si>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</si>
  <si>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</si>
  <si>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</si>
  <si>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</si>
  <si>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</si>
  <si>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</si>
  <si>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</si>
  <si>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</si>
  <si>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</si>
  <si>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</si>
  <si>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</si>
  <si>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</si>
  <si>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</si>
  <si>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</si>
  <si>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</si>
  <si>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</si>
  <si>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</si>
  <si>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</si>
  <si>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</si>
  <si>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</si>
  <si>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</si>
  <si>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</si>
  <si>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</si>
  <si>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</si>
  <si>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</si>
  <si>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</si>
  <si>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</si>
  <si>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</si>
  <si>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</si>
  <si>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</si>
  <si>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</si>
  <si>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</si>
  <si>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</si>
  <si>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</si>
  <si>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</si>
  <si>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</si>
  <si>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</si>
  <si>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</si>
  <si>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</si>
  <si>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</si>
  <si>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</si>
  <si>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</si>
  <si>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</si>
  <si>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</si>
  <si>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</si>
  <si>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</si>
  <si>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</si>
  <si>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</si>
  <si>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</si>
  <si>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</si>
  <si>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</si>
  <si>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</si>
  <si>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</si>
  <si>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</si>
  <si>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</si>
  <si>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</si>
  <si>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</si>
  <si>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</si>
  <si>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</si>
  <si>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</si>
  <si>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</si>
  <si>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</si>
  <si>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</si>
  <si>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</si>
  <si>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</si>
  <si>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</si>
  <si>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</si>
  <si>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</si>
  <si>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</si>
  <si>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</si>
  <si>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</si>
  <si>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</si>
  <si>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</si>
  <si>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</si>
  <si>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</si>
  <si>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</si>
  <si>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</si>
  <si>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</si>
  <si>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</si>
  <si>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</si>
  <si>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</si>
  <si>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</si>
  <si>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</si>
  <si>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</si>
  <si>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</si>
  <si>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</si>
  <si>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</si>
  <si>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</si>
  <si>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</si>
  <si>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</si>
  <si>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</si>
  <si>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</si>
  <si>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</si>
  <si>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</si>
  <si>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</si>
  <si>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</si>
  <si>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</si>
  <si>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</si>
  <si>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</si>
  <si>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</si>
  <si>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</si>
  <si>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</si>
  <si>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</si>
  <si>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</si>
  <si>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</si>
  <si>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</si>
  <si>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</si>
  <si>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</si>
  <si>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</si>
  <si>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</si>
  <si>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</si>
  <si>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</si>
  <si>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</si>
  <si>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</si>
  <si>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</si>
  <si>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</si>
  <si>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</si>
  <si>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</si>
  <si>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</si>
  <si>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</si>
  <si>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</si>
  <si>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</si>
  <si>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</si>
  <si>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</si>
  <si>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</si>
  <si>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</si>
  <si>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</si>
  <si>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</si>
  <si>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</si>
  <si>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</si>
  <si>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</si>
  <si>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</si>
  <si>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</si>
  <si>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</si>
  <si>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</si>
  <si>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</si>
  <si>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</si>
  <si>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</si>
  <si>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</si>
  <si>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</si>
  <si>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</si>
  <si>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</si>
  <si>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</si>
  <si>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</si>
  <si>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</si>
  <si>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</si>
  <si>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</si>
  <si>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</si>
  <si>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</si>
  <si>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</si>
  <si>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</si>
  <si>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</si>
  <si>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</si>
  <si>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</si>
  <si>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</si>
  <si>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</si>
  <si>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</si>
  <si>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</si>
  <si>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</si>
  <si>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</si>
  <si>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</si>
  <si>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</si>
  <si>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</si>
  <si>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</si>
  <si>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</si>
  <si>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</si>
  <si>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</si>
  <si>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</si>
  <si>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</si>
  <si>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</si>
  <si>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</si>
  <si>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</si>
  <si>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</si>
  <si>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</si>
  <si>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</si>
  <si>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</si>
  <si>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</si>
  <si>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</si>
  <si>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</si>
  <si>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</si>
  <si>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</si>
  <si>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</si>
  <si>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</si>
  <si>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</si>
  <si>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</si>
  <si>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</si>
  <si>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</si>
  <si>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</si>
  <si>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</si>
  <si>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</si>
  <si>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</si>
  <si>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</si>
  <si>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</si>
  <si>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</si>
  <si>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</si>
  <si>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</si>
  <si>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</si>
  <si>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</si>
  <si>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</si>
  <si>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</si>
  <si>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</si>
  <si>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</si>
  <si>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</si>
  <si>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</si>
  <si>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</si>
  <si>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</si>
  <si>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</si>
  <si>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</si>
  <si>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</si>
  <si>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</si>
  <si>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</si>
  <si>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</si>
  <si>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</si>
  <si>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</si>
  <si>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</si>
  <si>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</si>
  <si>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</si>
  <si>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</si>
  <si>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</si>
  <si>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</si>
  <si>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</si>
  <si>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</si>
  <si>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</si>
  <si>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</si>
  <si>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</si>
  <si>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</si>
  <si>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</si>
  <si>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</si>
  <si>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</si>
  <si>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</si>
  <si>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</si>
  <si>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</si>
  <si>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</si>
  <si>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</si>
  <si>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</si>
  <si>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</si>
  <si>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</si>
  <si>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</si>
  <si>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</si>
  <si>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</si>
  <si>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</si>
  <si>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</si>
  <si>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</si>
  <si>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</si>
  <si>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</si>
  <si>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</si>
  <si>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</si>
  <si>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</si>
  <si>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</si>
  <si>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</si>
  <si>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</si>
  <si>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</si>
  <si>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</si>
  <si>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</si>
  <si>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</si>
  <si>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</si>
  <si>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</si>
  <si>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</si>
  <si>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</si>
  <si>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</si>
  <si>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</si>
  <si>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</si>
  <si>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</si>
  <si>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</si>
  <si>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</si>
  <si>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</si>
  <si>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</si>
  <si>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</si>
  <si>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</si>
  <si>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</si>
  <si>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</si>
  <si>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</si>
  <si>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</si>
  <si>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</si>
  <si>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</si>
  <si>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</si>
  <si>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</si>
  <si>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</si>
  <si>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</si>
  <si>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</si>
  <si>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</si>
  <si>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</si>
  <si>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</si>
  <si>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</si>
  <si>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</si>
  <si>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</si>
  <si>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</si>
  <si>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</si>
  <si>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</si>
  <si>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</si>
  <si>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</si>
  <si>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</si>
  <si>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</si>
  <si>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</si>
  <si>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</si>
  <si>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</si>
  <si>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</si>
  <si>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</si>
  <si>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</si>
  <si>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</si>
  <si>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</si>
  <si>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</si>
  <si>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</si>
  <si>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</si>
  <si>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</si>
  <si>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</si>
  <si>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</si>
  <si>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</si>
  <si>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</si>
  <si>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</si>
  <si>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</si>
  <si>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</si>
  <si>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</si>
  <si>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</si>
  <si>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</si>
  <si>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</si>
  <si>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</si>
  <si>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</si>
  <si>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</si>
  <si>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</si>
  <si>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</si>
  <si>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</si>
  <si>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</si>
  <si>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</si>
  <si>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</si>
  <si>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</si>
  <si>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</si>
  <si>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</si>
  <si>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</si>
  <si>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</si>
  <si>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</si>
  <si>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</si>
  <si>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</si>
  <si>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</si>
  <si>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</si>
  <si>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</si>
  <si>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</si>
  <si>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</si>
  <si>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</si>
  <si>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</si>
  <si>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</si>
  <si>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</si>
  <si>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</si>
  <si>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</si>
  <si>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</si>
  <si>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</si>
  <si>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</si>
  <si>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</si>
  <si>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</si>
  <si>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</si>
  <si>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</si>
  <si>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</si>
  <si>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</si>
  <si>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</si>
  <si>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</si>
  <si>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</si>
  <si>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</si>
  <si>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</si>
  <si>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</si>
  <si>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</si>
  <si>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</si>
  <si>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</si>
  <si>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</si>
  <si>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</si>
  <si>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</si>
  <si>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</si>
  <si>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</si>
  <si>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</si>
  <si>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</si>
  <si>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</si>
  <si>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</si>
  <si>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</si>
  <si>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</si>
  <si>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</si>
  <si>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</si>
  <si>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</si>
  <si>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</si>
  <si>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</si>
  <si>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</si>
  <si>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</si>
  <si>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</si>
  <si>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</si>
  <si>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</si>
  <si>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</si>
  <si>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</si>
  <si>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</si>
  <si>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</si>
  <si>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</si>
  <si>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</si>
  <si>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</si>
  <si>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</si>
  <si>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</si>
  <si>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</si>
  <si>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</si>
  <si>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</si>
  <si>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</si>
  <si>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</si>
  <si>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</si>
  <si>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</si>
  <si>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</si>
  <si>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</si>
  <si>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</si>
  <si>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</si>
  <si>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</si>
  <si>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</si>
  <si>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</si>
  <si>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</si>
  <si>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</si>
  <si>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</si>
  <si>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</si>
  <si>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</si>
  <si>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</si>
  <si>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</si>
  <si>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</si>
  <si>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</si>
  <si>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</si>
  <si>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</si>
  <si>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</si>
  <si>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</si>
  <si>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</si>
  <si>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</si>
  <si>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</si>
  <si>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</si>
  <si>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</si>
  <si>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</si>
  <si>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</si>
  <si>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</si>
  <si>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</si>
  <si>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</si>
  <si>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</si>
  <si>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</si>
  <si>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</si>
  <si>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</si>
  <si>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</si>
  <si>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</si>
  <si>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</si>
  <si>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</si>
  <si>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</si>
  <si>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</si>
  <si>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</si>
  <si>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</si>
  <si>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</si>
  <si>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</si>
  <si>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</si>
  <si>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</si>
  <si>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</si>
  <si>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</si>
  <si>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</si>
  <si>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</si>
  <si>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</si>
  <si>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</si>
  <si>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</si>
  <si>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</si>
  <si>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</si>
  <si>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</si>
  <si>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</si>
  <si>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</si>
  <si>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</si>
  <si>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</si>
  <si>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</si>
  <si>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</si>
  <si>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</si>
  <si>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</si>
  <si>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</si>
  <si>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</si>
  <si>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</si>
  <si>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</si>
  <si>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</si>
  <si>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</si>
  <si>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</si>
  <si>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</si>
  <si>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</si>
  <si>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</si>
  <si>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</si>
  <si>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</si>
  <si>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</si>
  <si>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</si>
  <si>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</si>
  <si>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</si>
  <si>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</si>
  <si>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</si>
  <si>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</si>
  <si>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</si>
  <si>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</si>
  <si>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</si>
  <si>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</si>
  <si>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</si>
  <si>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</si>
  <si>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</si>
  <si>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</si>
  <si>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</si>
  <si>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</si>
  <si>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</si>
  <si>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</si>
  <si>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</si>
  <si>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</si>
  <si>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</si>
  <si>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</si>
  <si>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</si>
  <si>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</si>
  <si>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</si>
  <si>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</si>
  <si>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</si>
  <si>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</si>
  <si>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</si>
  <si>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</si>
  <si>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</si>
  <si>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</si>
  <si>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</si>
  <si>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</si>
  <si>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</si>
  <si>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</si>
  <si>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</si>
  <si>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</si>
  <si>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</si>
  <si>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</si>
  <si>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</si>
  <si>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</si>
  <si>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</si>
  <si>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</si>
  <si>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</si>
  <si>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</si>
  <si>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</si>
  <si>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</si>
  <si>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</si>
  <si>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</si>
  <si>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</si>
  <si>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</si>
  <si>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</si>
  <si>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</si>
  <si>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</si>
  <si>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</si>
  <si>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</si>
  <si>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</si>
  <si>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</si>
  <si>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</si>
  <si>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</si>
  <si>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</si>
  <si>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</si>
  <si>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</si>
  <si>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</si>
  <si>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</si>
  <si>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</si>
  <si>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</si>
  <si>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</si>
  <si>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</si>
  <si>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</si>
  <si>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</si>
  <si>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</si>
  <si>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</si>
  <si>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</si>
  <si>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</si>
  <si>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</si>
  <si>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</si>
  <si>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</si>
  <si>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</si>
  <si>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</si>
  <si>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</si>
  <si>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</si>
  <si>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</si>
  <si>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</si>
  <si>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</si>
  <si>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</si>
  <si>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</si>
  <si>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</si>
  <si>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</si>
  <si>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</si>
  <si>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</si>
  <si>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</si>
  <si>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</si>
  <si>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</si>
  <si>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</si>
  <si>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</si>
  <si>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</si>
  <si>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</si>
  <si>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</si>
  <si>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</si>
  <si>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</si>
  <si>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</si>
  <si>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</si>
  <si>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</si>
  <si>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</si>
  <si>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</si>
  <si>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</si>
  <si>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</si>
  <si>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</si>
  <si>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</si>
  <si>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</si>
  <si>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</si>
  <si>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</si>
  <si>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</si>
  <si>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</si>
  <si>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</si>
  <si>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</si>
  <si>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</si>
  <si>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</si>
  <si>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</si>
  <si>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</si>
  <si>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</si>
  <si>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</si>
  <si>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</si>
  <si>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</si>
  <si>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</si>
  <si>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</si>
  <si>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</si>
  <si>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</si>
  <si>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</si>
  <si>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</si>
  <si>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</si>
  <si>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</si>
  <si>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</si>
  <si>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</si>
  <si>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</si>
  <si>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</si>
  <si>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</si>
  <si>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</si>
  <si>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</si>
  <si>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</si>
  <si>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</si>
  <si>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</si>
  <si>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</si>
  <si>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</si>
  <si>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</si>
  <si>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</si>
  <si>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</si>
  <si>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</si>
  <si>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</si>
  <si>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</si>
  <si>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</si>
  <si>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</si>
  <si>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</si>
  <si>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</si>
  <si>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</si>
  <si>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</si>
  <si>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</si>
  <si>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</si>
  <si>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</si>
  <si>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</si>
  <si>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</si>
  <si>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</si>
  <si>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</si>
  <si>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</si>
  <si>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</si>
  <si>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</si>
  <si>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</si>
  <si>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</si>
  <si>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</si>
  <si>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</si>
  <si>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</si>
  <si>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</si>
  <si>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</si>
  <si>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</si>
  <si>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</si>
  <si>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</si>
  <si>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</si>
  <si>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</si>
  <si>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</si>
  <si>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</si>
  <si>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</si>
  <si>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</si>
  <si>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</si>
  <si>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</si>
  <si>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</si>
  <si>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</si>
  <si>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</si>
  <si>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</si>
  <si>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</si>
  <si>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</si>
  <si>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</si>
  <si>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</si>
  <si>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</si>
  <si>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</si>
  <si>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</si>
  <si>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</si>
  <si>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</si>
  <si>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</si>
  <si>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</si>
  <si>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</si>
  <si>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</si>
  <si>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</si>
  <si>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</si>
  <si>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</si>
  <si>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</si>
  <si>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</si>
  <si>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</si>
  <si>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</si>
  <si>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</si>
  <si>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</si>
  <si>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</si>
  <si>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</si>
  <si>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</si>
  <si>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</si>
  <si>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</si>
  <si>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</si>
  <si>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</si>
  <si>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</si>
  <si>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</si>
  <si>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</si>
  <si>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</si>
  <si>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</si>
  <si>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</si>
  <si>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</si>
  <si>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</si>
  <si>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</si>
  <si>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</si>
  <si>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</si>
  <si>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</si>
  <si>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</si>
  <si>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</si>
  <si>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</si>
  <si>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</si>
  <si>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</si>
  <si>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</si>
  <si>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</si>
  <si>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</si>
  <si>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</si>
  <si>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</si>
  <si>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</si>
  <si>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</si>
  <si>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</si>
  <si>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</si>
  <si>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</si>
  <si>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</si>
  <si>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</si>
  <si>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</si>
  <si>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</si>
  <si>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</si>
  <si>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</si>
  <si>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</si>
  <si>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</si>
  <si>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</si>
  <si>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</si>
  <si>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</si>
  <si>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</si>
  <si>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</si>
  <si>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</si>
  <si>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</si>
  <si>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</si>
  <si>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</si>
  <si>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</si>
  <si>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</si>
  <si>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</si>
  <si>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</si>
  <si>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</si>
  <si>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</si>
  <si>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</si>
  <si>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</si>
  <si>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</si>
  <si>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</si>
  <si>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</si>
  <si>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</si>
  <si>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</si>
  <si>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</si>
  <si>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</si>
  <si>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</si>
  <si>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</si>
  <si>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</si>
  <si>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</si>
  <si>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</si>
  <si>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</si>
  <si>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</si>
  <si>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</si>
  <si>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</si>
  <si>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</si>
  <si>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</si>
  <si>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</si>
  <si>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</si>
  <si>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</si>
  <si>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</si>
  <si>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</si>
  <si>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</si>
  <si>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</si>
  <si>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</si>
  <si>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</si>
  <si>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</si>
  <si>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</si>
  <si>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</si>
  <si>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</si>
  <si>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</si>
  <si>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</si>
  <si>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</si>
  <si>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</si>
  <si>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</si>
  <si>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</si>
  <si>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</si>
  <si>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</si>
  <si>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</si>
  <si>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</si>
  <si>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</si>
  <si>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</si>
  <si>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</si>
  <si>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</si>
  <si>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</si>
  <si>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</si>
  <si>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</si>
  <si>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</si>
  <si>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</si>
  <si>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</si>
  <si>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</si>
  <si>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</si>
  <si>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</si>
  <si>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</si>
  <si>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</si>
  <si>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</si>
  <si>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</si>
  <si>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</si>
  <si>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</si>
  <si>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</si>
  <si>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</si>
  <si>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</si>
  <si>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</si>
  <si>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</si>
  <si>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</si>
  <si>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</si>
  <si>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</si>
  <si>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</si>
  <si>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</si>
  <si>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</si>
  <si>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</si>
  <si>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</si>
  <si>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</si>
  <si>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</si>
  <si>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</si>
  <si>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</si>
  <si>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</si>
  <si>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</si>
  <si>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</si>
  <si>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</si>
  <si>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</si>
  <si>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</si>
  <si>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</si>
  <si>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</si>
  <si>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</si>
  <si>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</si>
  <si>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</si>
  <si>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</si>
  <si>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</si>
  <si>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</si>
  <si>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</si>
  <si>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</si>
  <si>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</si>
  <si>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</si>
  <si>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</si>
  <si>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</si>
  <si>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</si>
  <si>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</si>
  <si>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</si>
  <si>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</si>
  <si>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</si>
  <si>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</si>
  <si>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</si>
  <si>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</si>
  <si>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</si>
  <si>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</si>
  <si>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</si>
  <si>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</si>
  <si>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</si>
  <si>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</si>
  <si>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</si>
  <si>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</si>
  <si>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</si>
  <si>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</si>
  <si>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</si>
  <si>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</si>
  <si>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</si>
  <si>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</si>
  <si>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</si>
  <si>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</si>
  <si>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</si>
  <si>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</si>
  <si>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</si>
  <si>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</si>
  <si>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</si>
  <si>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</si>
  <si>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</si>
  <si>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</si>
  <si>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</si>
  <si>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</si>
  <si>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</si>
  <si>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</si>
  <si>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</si>
  <si>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</si>
  <si>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</si>
  <si>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</si>
  <si>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</si>
  <si>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</si>
  <si>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</si>
  <si>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</si>
  <si>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</si>
  <si>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</si>
  <si>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</si>
  <si>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</si>
  <si>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</si>
  <si>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</si>
  <si>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</si>
  <si>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</si>
  <si>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</si>
  <si>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</si>
  <si>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</si>
  <si>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</si>
  <si>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</si>
  <si>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</si>
  <si>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</si>
  <si>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</si>
  <si>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</si>
  <si>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</si>
  <si>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</si>
  <si>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</si>
  <si>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</si>
  <si>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</si>
  <si>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</si>
  <si>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</si>
  <si>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</si>
  <si>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</si>
  <si>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</si>
  <si>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</si>
  <si>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</si>
  <si>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</si>
  <si>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</si>
  <si>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</si>
  <si>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</si>
  <si>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</si>
  <si>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</si>
  <si>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</si>
  <si>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</si>
  <si>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</si>
  <si>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</si>
  <si>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</si>
  <si>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</si>
  <si>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</si>
  <si>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</si>
  <si>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</si>
  <si>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</si>
  <si>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</si>
  <si>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</si>
  <si>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</si>
  <si>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</si>
  <si>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</si>
  <si>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</si>
  <si>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</si>
  <si>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</si>
  <si>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</si>
  <si>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</si>
  <si>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</si>
  <si>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</si>
  <si>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</si>
  <si>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</si>
  <si>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</si>
  <si>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</si>
  <si>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</si>
  <si>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</si>
  <si>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</si>
  <si>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</si>
  <si>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</si>
  <si>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</si>
  <si>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</si>
  <si>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</si>
  <si>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</si>
  <si>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</si>
  <si>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</si>
  <si>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</si>
  <si>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</si>
  <si>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</si>
  <si>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</si>
  <si>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</si>
  <si>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</si>
  <si>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</si>
  <si>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</si>
  <si>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</si>
  <si>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</si>
  <si>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</si>
  <si>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</si>
  <si>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</si>
  <si>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</si>
  <si>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</si>
  <si>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</si>
  <si>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</si>
  <si>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</si>
  <si>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</si>
  <si>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</si>
  <si>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</si>
  <si>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</si>
  <si>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</si>
  <si>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</si>
  <si>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</si>
  <si>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</si>
  <si>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</si>
  <si>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</si>
  <si>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</si>
  <si>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</si>
  <si>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</si>
  <si>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</si>
  <si>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</si>
  <si>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</si>
  <si>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</si>
  <si>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</si>
  <si>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</si>
  <si>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</si>
  <si>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</si>
  <si>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</si>
  <si>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</si>
  <si>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</si>
  <si>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</si>
  <si>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</si>
  <si>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</si>
  <si>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</si>
  <si>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</si>
  <si>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</si>
  <si>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</si>
  <si>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</si>
  <si>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</si>
  <si>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</si>
  <si>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</si>
  <si>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</si>
  <si>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</si>
  <si>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</si>
  <si>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</si>
  <si>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</si>
  <si>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</si>
  <si>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</si>
  <si>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</si>
  <si>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</si>
  <si>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</si>
  <si>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</si>
  <si>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</si>
  <si>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</si>
  <si>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</si>
  <si>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</si>
  <si>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</si>
  <si>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</si>
  <si>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</si>
  <si>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</si>
  <si>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</si>
  <si>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</si>
  <si>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</si>
  <si>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</si>
  <si>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</si>
  <si>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</si>
  <si>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</si>
  <si>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</si>
  <si>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</si>
  <si>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</si>
  <si>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</si>
  <si>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</si>
  <si>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</si>
  <si>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</si>
  <si>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</si>
  <si>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</si>
  <si>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</si>
  <si>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</si>
  <si>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</si>
  <si>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</si>
  <si>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</si>
  <si>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</si>
  <si>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</si>
  <si>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</si>
  <si>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</si>
  <si>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</si>
  <si>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</si>
  <si>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</si>
  <si>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</si>
  <si>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</si>
  <si>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</si>
  <si>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</si>
  <si>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</si>
  <si>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</si>
  <si>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</si>
  <si>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</si>
  <si>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</si>
  <si>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</si>
  <si>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</si>
  <si>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</si>
  <si>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</si>
  <si>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</si>
  <si>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</si>
  <si>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</si>
  <si>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</si>
  <si>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</si>
  <si>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</si>
  <si>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</si>
  <si>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</si>
  <si>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</si>
  <si>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</si>
  <si>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</si>
  <si>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</si>
  <si>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</si>
  <si>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</si>
  <si>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</si>
  <si>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</si>
  <si>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</si>
  <si>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</si>
  <si>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</si>
  <si>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</si>
  <si>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</si>
  <si>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</si>
  <si>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</si>
  <si>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</si>
  <si>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</si>
  <si>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</si>
  <si>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</si>
  <si>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</si>
  <si>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</si>
  <si>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</si>
  <si>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</si>
  <si>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</si>
  <si>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</si>
  <si>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</si>
  <si>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</si>
  <si>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</si>
  <si>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</si>
  <si>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</si>
  <si>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</si>
  <si>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</si>
  <si>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</si>
  <si>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</si>
  <si>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</si>
  <si>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</si>
  <si>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</si>
  <si>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</si>
  <si>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</si>
  <si>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</si>
  <si>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</si>
  <si>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</si>
  <si>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</si>
  <si>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</si>
  <si>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</si>
  <si>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</si>
  <si>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</si>
  <si>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</si>
  <si>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</si>
  <si>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</si>
  <si>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</si>
  <si>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</si>
  <si>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</si>
  <si>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</si>
  <si>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</si>
  <si>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</si>
  <si>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</si>
  <si>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</si>
  <si>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</si>
  <si>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</si>
  <si>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</si>
  <si>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</si>
  <si>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</si>
  <si>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</si>
  <si>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</si>
  <si>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</si>
  <si>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</si>
  <si>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</si>
  <si>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</si>
  <si>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</si>
  <si>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</si>
  <si>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</si>
  <si>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</si>
  <si>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</si>
  <si>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</si>
  <si>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</si>
  <si>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</si>
  <si>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</si>
  <si>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</si>
  <si>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</si>
  <si>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</si>
  <si>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</si>
  <si>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</si>
  <si>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</si>
  <si>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</si>
  <si>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</si>
  <si>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</si>
  <si>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</si>
  <si>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</si>
  <si>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</si>
  <si>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</si>
  <si>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</si>
  <si>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</si>
  <si>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</si>
  <si>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</si>
  <si>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</si>
  <si>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</si>
  <si>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</si>
  <si>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</si>
  <si>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</si>
  <si>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</si>
  <si>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</si>
  <si>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</si>
  <si>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</si>
  <si>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</si>
  <si>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</si>
  <si>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</si>
  <si>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</si>
  <si>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</si>
  <si>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</si>
  <si>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</si>
  <si>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</si>
  <si>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</si>
  <si>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</si>
  <si>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</si>
  <si>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</si>
  <si>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</si>
  <si>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</si>
  <si>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</si>
  <si>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</si>
  <si>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</si>
  <si>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</si>
  <si>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</si>
  <si>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</si>
  <si>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</si>
  <si>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</si>
  <si>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</si>
  <si>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</si>
  <si>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</si>
  <si>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</si>
  <si>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</si>
  <si>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</si>
  <si>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</si>
  <si>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</si>
  <si>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</si>
  <si>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</si>
  <si>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</si>
  <si>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</si>
  <si>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</si>
  <si>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</si>
  <si>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</si>
  <si>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</si>
  <si>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</si>
  <si>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</si>
  <si>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</si>
  <si>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</si>
  <si>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</si>
  <si>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</si>
  <si>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</si>
  <si>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</si>
  <si>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</si>
  <si>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</si>
  <si>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</si>
  <si>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</si>
  <si>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</si>
  <si>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</si>
  <si>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</si>
  <si>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</si>
  <si>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</si>
  <si>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</si>
  <si>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</si>
  <si>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</si>
  <si>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</si>
  <si>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</si>
  <si>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</si>
  <si>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</si>
  <si>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</si>
  <si>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</si>
  <si>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</si>
  <si>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</si>
  <si>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</si>
  <si>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</si>
  <si>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</si>
  <si>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</si>
  <si>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</si>
  <si>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</si>
  <si>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</si>
  <si>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</si>
  <si>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</si>
  <si>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</si>
  <si>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</si>
  <si>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</si>
  <si>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</si>
  <si>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</si>
  <si>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</si>
  <si>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</si>
  <si>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</si>
  <si>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</si>
  <si>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</si>
  <si>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</si>
  <si>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</si>
  <si>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</si>
  <si>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</si>
  <si>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</si>
  <si>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</si>
  <si>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</si>
  <si>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</si>
  <si>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</si>
  <si>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</si>
  <si>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</si>
  <si>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</si>
  <si>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</si>
  <si>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</si>
  <si>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</si>
  <si>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</si>
  <si>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</si>
  <si>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</si>
  <si>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</si>
  <si>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</si>
  <si>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</si>
  <si>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</si>
  <si>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</si>
  <si>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</si>
  <si>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</si>
  <si>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</si>
  <si>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</si>
  <si>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</si>
  <si>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</si>
  <si>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</si>
  <si>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</si>
  <si>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</si>
  <si>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</si>
  <si>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</si>
  <si>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</si>
  <si>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</si>
  <si>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</si>
  <si>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</si>
  <si>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</si>
  <si>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</si>
  <si>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</si>
  <si>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</si>
  <si>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</si>
  <si>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</si>
  <si>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</si>
  <si>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</si>
  <si>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</si>
  <si>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</si>
  <si>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</si>
  <si>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</si>
  <si>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</si>
  <si>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</si>
  <si>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</si>
  <si>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</si>
  <si>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</si>
  <si>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</si>
  <si>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</si>
  <si>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</si>
  <si>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</si>
  <si>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</si>
  <si>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</si>
  <si>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</si>
  <si>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</si>
  <si>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</si>
  <si>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</si>
  <si>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</si>
  <si>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</si>
  <si>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</si>
  <si>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</si>
  <si>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</si>
  <si>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</si>
  <si>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</si>
  <si>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</si>
  <si>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</si>
  <si>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</si>
  <si>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</si>
  <si>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</si>
  <si>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</si>
  <si>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</si>
  <si>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</si>
  <si>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</si>
  <si>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</si>
  <si>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</si>
  <si>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</si>
  <si>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</si>
  <si>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</si>
  <si>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</si>
  <si>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</si>
  <si>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</si>
  <si>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</si>
  <si>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</si>
  <si>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</si>
  <si>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</si>
  <si>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</si>
  <si>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</si>
  <si>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</si>
  <si>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</si>
  <si>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</si>
  <si>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</si>
  <si>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</si>
  <si>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</si>
  <si>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</si>
  <si>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</si>
  <si>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</si>
  <si>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</si>
  <si>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</si>
  <si>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</si>
  <si>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</si>
  <si>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</si>
  <si>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</si>
  <si>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</si>
  <si>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</si>
  <si>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</si>
  <si>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</si>
  <si>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</si>
  <si>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</si>
  <si>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</si>
  <si>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</si>
  <si>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</si>
  <si>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</si>
  <si>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</si>
  <si>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</si>
  <si>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</si>
  <si>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</si>
  <si>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</si>
  <si>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</si>
  <si>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</si>
  <si>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</si>
  <si>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</si>
  <si>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</si>
  <si>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</si>
  <si>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</si>
  <si>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</si>
  <si>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</si>
  <si>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</si>
  <si>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</si>
  <si>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</si>
  <si>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</si>
  <si>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</si>
  <si>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</si>
  <si>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</si>
  <si>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</si>
  <si>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</si>
  <si>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</si>
  <si>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</si>
  <si>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</si>
  <si>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</si>
  <si>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</si>
  <si>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</si>
  <si>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</si>
  <si>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</si>
  <si>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</si>
  <si>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</si>
  <si>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</si>
  <si>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</si>
  <si>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</si>
  <si>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</si>
  <si>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</si>
  <si>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</si>
  <si>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</si>
  <si>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</si>
  <si>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</si>
  <si>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</si>
  <si>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</si>
  <si>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</si>
  <si>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</si>
  <si>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</si>
  <si>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</si>
  <si>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</si>
  <si>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</si>
  <si>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</si>
  <si>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</si>
  <si>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</si>
  <si>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</si>
  <si>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</si>
  <si>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</si>
  <si>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</si>
  <si>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</si>
  <si>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</si>
  <si>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</si>
  <si>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</si>
  <si>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</si>
  <si>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</si>
  <si>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</si>
  <si>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</si>
  <si>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</si>
  <si>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</si>
  <si>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</si>
  <si>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</si>
  <si>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</si>
  <si>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</si>
  <si>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</si>
  <si>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</si>
  <si>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</si>
  <si>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</si>
  <si>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</si>
  <si>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</si>
  <si>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</si>
  <si>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</si>
  <si>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</si>
  <si>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</si>
  <si>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</si>
  <si>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</si>
  <si>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</si>
  <si>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</si>
  <si>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</si>
  <si>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</si>
  <si>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</si>
  <si>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</si>
  <si>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</si>
  <si>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</si>
  <si>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</si>
  <si>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</si>
  <si>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</si>
  <si>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</si>
  <si>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</si>
  <si>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</si>
  <si>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</si>
  <si>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</si>
  <si>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</si>
  <si>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</si>
  <si>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</si>
  <si>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</si>
  <si>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</si>
  <si>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</si>
  <si>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</si>
  <si>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</si>
  <si>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</si>
  <si>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</si>
  <si>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</si>
  <si>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</si>
  <si>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</si>
  <si>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</si>
  <si>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</si>
  <si>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</si>
  <si>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</si>
  <si>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</si>
  <si>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</si>
  <si>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</si>
  <si>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</si>
  <si>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</si>
  <si>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</si>
  <si>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</si>
  <si>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</si>
  <si>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</si>
  <si>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</si>
  <si>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</si>
  <si>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</si>
  <si>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</si>
  <si>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</si>
  <si>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</si>
  <si>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</si>
  <si>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</si>
  <si>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</si>
  <si>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</si>
  <si>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</si>
  <si>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</si>
  <si>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</si>
  <si>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</si>
  <si>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</si>
  <si>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</si>
  <si>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</si>
  <si>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</si>
  <si>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</si>
  <si>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</si>
  <si>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</si>
  <si>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</si>
  <si>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</si>
  <si>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</si>
  <si>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</si>
  <si>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</si>
  <si>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</si>
  <si>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</si>
  <si>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</si>
  <si>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</si>
  <si>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</si>
  <si>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</si>
  <si>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</si>
  <si>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</si>
  <si>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</si>
  <si>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</si>
  <si>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</si>
  <si>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</si>
  <si>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</si>
  <si>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</si>
  <si>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</si>
  <si>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</si>
  <si>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</si>
  <si>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</si>
  <si>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</si>
  <si>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</si>
  <si>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</si>
  <si>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</si>
  <si>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</si>
  <si>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</si>
  <si>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</si>
  <si>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</si>
  <si>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</si>
  <si>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</si>
  <si>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</si>
  <si>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</si>
  <si>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</si>
  <si>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</si>
  <si>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</si>
  <si>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</si>
  <si>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</si>
  <si>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</si>
  <si>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</si>
  <si>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</si>
  <si>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</si>
  <si>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</si>
  <si>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</si>
  <si>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</si>
  <si>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</si>
  <si>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</si>
  <si>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</si>
  <si>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</si>
  <si>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</si>
  <si>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</si>
  <si>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</si>
  <si>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</si>
  <si>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</si>
  <si>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</si>
  <si>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</si>
  <si>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</si>
  <si>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</si>
  <si>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</si>
  <si>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</si>
  <si>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</si>
  <si>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</si>
  <si>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</si>
  <si>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</si>
  <si>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</si>
  <si>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</si>
  <si>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</si>
  <si>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</si>
  <si>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</si>
  <si>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</si>
  <si>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</si>
  <si>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</si>
  <si>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</si>
  <si>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</si>
  <si>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</si>
  <si>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</si>
  <si>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</si>
  <si>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</si>
  <si>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</si>
  <si>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</si>
  <si>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</si>
  <si>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</si>
  <si>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</si>
  <si>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</si>
  <si>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</si>
  <si>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</si>
  <si>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</si>
  <si>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</si>
  <si>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</si>
  <si>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</si>
  <si>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</si>
  <si>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</si>
  <si>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</si>
  <si>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</si>
  <si>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</si>
  <si>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</si>
  <si>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</si>
  <si>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</si>
  <si>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</si>
  <si>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</si>
  <si>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</si>
  <si>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</si>
  <si>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</si>
  <si>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</si>
  <si>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</si>
  <si>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</si>
  <si>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</si>
  <si>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</si>
  <si>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</si>
  <si>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</si>
  <si>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</si>
  <si>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</si>
  <si>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</si>
  <si>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</si>
  <si>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</si>
  <si>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</si>
  <si>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</si>
  <si>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</si>
  <si>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</si>
  <si>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</si>
  <si>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</si>
  <si>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</si>
  <si>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</si>
  <si>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</si>
  <si>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</si>
  <si>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</si>
  <si>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</si>
  <si>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</si>
  <si>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</si>
  <si>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</si>
  <si>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</si>
  <si>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</si>
  <si>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</si>
  <si>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</si>
  <si>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</si>
  <si>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</si>
  <si>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</si>
  <si>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</si>
  <si>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</si>
  <si>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</si>
  <si>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</si>
  <si>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</si>
  <si>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</si>
  <si>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</si>
  <si>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</si>
  <si>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</si>
  <si>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</si>
  <si>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</si>
  <si>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</si>
  <si>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</si>
  <si>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</si>
  <si>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</si>
  <si>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</si>
  <si>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</si>
  <si>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</si>
  <si>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</si>
  <si>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</si>
  <si>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</si>
  <si>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</si>
  <si>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</si>
  <si>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</si>
  <si>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</si>
  <si>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</si>
  <si>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</si>
  <si>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</si>
  <si>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</si>
  <si>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</si>
  <si>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</si>
  <si>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</si>
  <si>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</si>
  <si>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</si>
  <si>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</si>
  <si>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</si>
  <si>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</si>
  <si>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</si>
  <si>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</si>
  <si>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</si>
  <si>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</si>
  <si>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</si>
  <si>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</si>
  <si>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</si>
  <si>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</si>
  <si>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</si>
  <si>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</si>
  <si>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</si>
  <si>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</si>
  <si>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</si>
  <si>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</si>
  <si>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</si>
  <si>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</si>
  <si>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</si>
  <si>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</si>
  <si>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</si>
  <si>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</si>
  <si>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</si>
  <si>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</si>
  <si>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</si>
  <si>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</si>
  <si>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</si>
  <si>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</si>
  <si>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</si>
  <si>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</si>
  <si>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</si>
  <si>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</si>
  <si>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</si>
  <si>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</si>
  <si>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</si>
  <si>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</si>
  <si>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</si>
  <si>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</si>
  <si>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</si>
  <si>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</si>
  <si>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</si>
  <si>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</si>
  <si>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</si>
  <si>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</si>
  <si>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</si>
  <si>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</si>
  <si>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</si>
  <si>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</si>
  <si>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</si>
  <si>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</si>
  <si>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</si>
  <si>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</si>
  <si>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</si>
  <si>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</si>
  <si>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</si>
  <si>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</si>
  <si>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</si>
  <si>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</si>
  <si>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</si>
  <si>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</si>
  <si>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</si>
  <si>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</si>
  <si>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</si>
  <si>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</si>
  <si>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</si>
  <si>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</si>
  <si>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</si>
  <si>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</si>
  <si>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</si>
  <si>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</si>
  <si>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</si>
  <si>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</si>
  <si>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</si>
  <si>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</si>
  <si>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</si>
  <si>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</si>
  <si>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</si>
  <si>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</si>
  <si>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</si>
  <si>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</si>
  <si>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</si>
  <si>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</si>
  <si>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</si>
  <si>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</si>
  <si>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</si>
  <si>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</si>
  <si>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</si>
  <si>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</si>
  <si>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</si>
  <si>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</si>
  <si>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</si>
  <si>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</si>
  <si>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</si>
  <si>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</si>
  <si>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</si>
  <si>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</si>
  <si>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</si>
  <si>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</si>
  <si>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</si>
  <si>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</si>
  <si>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</si>
  <si>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</si>
  <si>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</si>
  <si>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</si>
  <si>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</si>
  <si>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</si>
  <si>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</si>
  <si>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</si>
  <si>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</si>
  <si>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</si>
  <si>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</si>
  <si>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</si>
  <si>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</si>
  <si>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</si>
  <si>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</si>
  <si>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</si>
  <si>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</si>
  <si>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</si>
  <si>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</si>
  <si>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</si>
  <si>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</si>
  <si>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</si>
  <si>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</si>
  <si>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</si>
  <si>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</si>
  <si>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</si>
  <si>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</si>
  <si>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</si>
  <si>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</si>
  <si>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</si>
  <si>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</si>
  <si>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</si>
  <si>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</si>
  <si>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</si>
  <si>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</si>
  <si>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</si>
  <si>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</si>
  <si>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</si>
  <si>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</si>
  <si>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</si>
  <si>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</si>
  <si>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</si>
  <si>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</si>
  <si>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</si>
  <si>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</si>
  <si>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</si>
  <si>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</si>
  <si>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</si>
  <si>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</si>
  <si>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</si>
  <si>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</si>
  <si>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</si>
  <si>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</si>
  <si>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</si>
  <si>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</si>
  <si>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</si>
  <si>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</si>
  <si>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</si>
  <si>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</si>
  <si>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</si>
  <si>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</si>
  <si>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</si>
  <si>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</si>
  <si>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</si>
  <si>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</si>
  <si>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</si>
  <si>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</si>
  <si>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</si>
  <si>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</si>
  <si>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</si>
  <si>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</si>
  <si>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</si>
  <si>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</si>
  <si>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</si>
  <si>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</si>
  <si>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</si>
  <si>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</si>
  <si>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</si>
  <si>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</si>
  <si>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</si>
  <si>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</si>
  <si>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</si>
  <si>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</si>
  <si>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</si>
  <si>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</si>
  <si>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</si>
  <si>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</si>
  <si>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</si>
  <si>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</si>
  <si>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</si>
  <si>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</si>
  <si>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</si>
  <si>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</si>
  <si>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</si>
  <si>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</si>
  <si>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</si>
  <si>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</si>
  <si>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</si>
  <si>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</si>
  <si>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</si>
  <si>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</si>
  <si>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</si>
  <si>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</si>
  <si>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</si>
  <si>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</si>
  <si>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</si>
  <si>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</si>
  <si>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</si>
  <si>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</si>
  <si>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</si>
  <si>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</si>
  <si>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</si>
  <si>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</si>
  <si>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</si>
  <si>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</si>
  <si>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</si>
  <si>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</si>
  <si>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</si>
  <si>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</si>
  <si>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</si>
  <si>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</si>
  <si>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</si>
  <si>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</si>
  <si>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</si>
  <si>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</si>
  <si>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</si>
  <si>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</si>
  <si>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</si>
  <si>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</si>
  <si>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</si>
  <si>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</si>
  <si>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</si>
  <si>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</si>
  <si>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</si>
  <si>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</si>
  <si>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</si>
  <si>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</si>
  <si>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</si>
  <si>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</si>
  <si>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</si>
  <si>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</si>
  <si>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</si>
  <si>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</si>
  <si>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</si>
  <si>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</si>
  <si>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</si>
  <si>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</si>
  <si>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</si>
  <si>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</si>
  <si>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</si>
  <si>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</si>
  <si>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</si>
  <si>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</si>
  <si>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</si>
  <si>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</si>
  <si>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</si>
  <si>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</si>
  <si>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</si>
  <si>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</si>
  <si>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</si>
  <si>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</si>
  <si>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</si>
  <si>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</si>
  <si>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</si>
  <si>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</si>
  <si>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</si>
  <si>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</si>
  <si>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</si>
  <si>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</si>
  <si>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</si>
  <si>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</si>
  <si>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</si>
  <si>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</si>
  <si>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</si>
  <si>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</si>
  <si>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</si>
  <si>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</si>
  <si>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</si>
  <si>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</si>
  <si>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</si>
  <si>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</si>
  <si>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</si>
  <si>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</si>
  <si>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</si>
  <si>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</si>
  <si>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</si>
  <si>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</si>
  <si>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</si>
  <si>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</si>
  <si>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</si>
  <si>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</si>
  <si>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</si>
  <si>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</si>
  <si>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</si>
  <si>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</si>
  <si>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</si>
  <si>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</si>
  <si>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</si>
  <si>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</si>
  <si>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</si>
  <si>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</si>
  <si>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</si>
  <si>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</si>
  <si>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</si>
  <si>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</si>
  <si>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</si>
  <si>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</si>
  <si>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</si>
  <si>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</si>
  <si>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</si>
  <si>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</si>
  <si>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</si>
  <si>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</si>
  <si>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</si>
  <si>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</si>
  <si>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</si>
  <si>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</si>
  <si>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</si>
  <si>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</si>
  <si>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</si>
  <si>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</si>
  <si>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</si>
  <si>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</si>
  <si>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</si>
  <si>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</si>
  <si>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</si>
  <si>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</si>
  <si>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</si>
  <si>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</si>
  <si>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</si>
  <si>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</si>
  <si>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</si>
  <si>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</si>
  <si>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</si>
  <si>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</si>
  <si>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</si>
  <si>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</si>
  <si>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</si>
  <si>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</si>
  <si>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</si>
  <si>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</si>
  <si>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</si>
  <si>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</si>
  <si>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</si>
  <si>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</si>
  <si>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</si>
  <si>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</si>
  <si>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</si>
  <si>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</si>
  <si>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</si>
  <si>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</si>
  <si>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</si>
  <si>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</si>
  <si>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</si>
  <si>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</si>
  <si>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</si>
  <si>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</si>
  <si>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</si>
  <si>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</si>
  <si>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</si>
  <si>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</si>
  <si>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</si>
  <si>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</si>
  <si>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</si>
  <si>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</si>
  <si>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</si>
  <si>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</si>
  <si>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</si>
  <si>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</si>
  <si>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</si>
  <si>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</si>
  <si>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</si>
  <si>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</si>
  <si>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</si>
  <si>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</si>
  <si>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</si>
  <si>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</si>
  <si>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</si>
  <si>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</si>
  <si>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</si>
  <si>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</si>
  <si>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</si>
  <si>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</si>
  <si>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</si>
  <si>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</si>
  <si>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</si>
  <si>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</si>
  <si>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</si>
  <si>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</si>
  <si>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</si>
  <si>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</si>
  <si>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</si>
  <si>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</si>
  <si>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</si>
  <si>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</si>
  <si>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</si>
  <si>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</si>
  <si>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</si>
  <si>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</si>
  <si>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</si>
  <si>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</si>
  <si>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</si>
  <si>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</si>
  <si>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</si>
  <si>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</si>
  <si>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</si>
  <si>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</si>
  <si>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</si>
  <si>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</si>
  <si>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</si>
  <si>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</si>
  <si>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</si>
  <si>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</si>
  <si>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</si>
  <si>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</si>
  <si>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</si>
  <si>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</si>
  <si>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</si>
  <si>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</si>
  <si>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</si>
  <si>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</si>
  <si>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</si>
  <si>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</si>
  <si>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</si>
  <si>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</si>
  <si>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</si>
  <si>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</si>
  <si>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</si>
  <si>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</si>
  <si>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</si>
  <si>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</si>
  <si>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</si>
  <si>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</si>
  <si>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</si>
  <si>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</si>
  <si>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</si>
  <si>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</si>
  <si>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</si>
  <si>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</si>
  <si>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</si>
  <si>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</si>
  <si>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</si>
  <si>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</si>
  <si>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</si>
  <si>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</si>
  <si>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</si>
  <si>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</si>
  <si>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</si>
  <si>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</si>
  <si>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</si>
  <si>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</si>
  <si>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</si>
  <si>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</si>
  <si>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</si>
  <si>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</si>
  <si>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</si>
  <si>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</si>
  <si>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</si>
  <si>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</si>
  <si>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</si>
  <si>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</si>
  <si>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</si>
  <si>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</si>
  <si>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</si>
  <si>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</si>
  <si>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</si>
  <si>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</si>
  <si>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</si>
  <si>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</si>
  <si>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</si>
  <si>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</si>
  <si>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</si>
  <si>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</si>
  <si>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</si>
  <si>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</si>
  <si>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</si>
  <si>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</si>
  <si>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</si>
  <si>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</si>
  <si>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</si>
  <si>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</si>
  <si>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</si>
  <si>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</si>
  <si>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</si>
  <si>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</si>
  <si>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</si>
  <si>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</si>
  <si>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</si>
  <si>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</si>
  <si>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</si>
  <si>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</si>
  <si>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</si>
  <si>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</si>
  <si>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</si>
  <si>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</si>
  <si>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</si>
  <si>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</si>
  <si>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</si>
  <si>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</si>
  <si>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</si>
  <si>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</si>
  <si>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</si>
  <si>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</si>
  <si>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</si>
  <si>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</si>
  <si>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</si>
  <si>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</si>
  <si>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</si>
  <si>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</si>
  <si>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</si>
  <si>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</si>
  <si>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</si>
  <si>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</si>
  <si>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</si>
  <si>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</si>
  <si>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</si>
  <si>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</si>
  <si>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</si>
  <si>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</si>
  <si>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</si>
  <si>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</si>
  <si>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</si>
  <si>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</si>
  <si>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</si>
  <si>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</si>
  <si>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</si>
  <si>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</si>
  <si>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</si>
  <si>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</si>
  <si>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</si>
  <si>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</si>
  <si>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</si>
  <si>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</si>
  <si>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</si>
  <si>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</si>
  <si>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</si>
  <si>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</si>
  <si>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</si>
  <si>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</si>
  <si>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</si>
  <si>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</si>
  <si>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</si>
  <si>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</si>
  <si>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</si>
  <si>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</si>
  <si>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</si>
  <si>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</si>
  <si>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</si>
  <si>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</si>
  <si>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</si>
  <si>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</si>
  <si>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</si>
  <si>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</si>
  <si>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</si>
  <si>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</si>
  <si>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</si>
  <si>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</si>
  <si>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</si>
  <si>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</si>
  <si>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</si>
  <si>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</si>
  <si>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</si>
  <si>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</si>
  <si>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</si>
  <si>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</si>
  <si>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</si>
  <si>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</si>
  <si>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</si>
  <si>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</si>
  <si>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</si>
  <si>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</si>
  <si>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</si>
  <si>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</si>
  <si>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</si>
  <si>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</si>
  <si>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</si>
  <si>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</si>
  <si>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</si>
  <si>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</si>
  <si>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</si>
  <si>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</si>
  <si>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</si>
  <si>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</si>
  <si>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</si>
  <si>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</si>
  <si>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</si>
  <si>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</si>
  <si>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</si>
  <si>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</si>
  <si>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</si>
  <si>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</si>
  <si>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</si>
  <si>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</si>
  <si>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</si>
  <si>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</si>
  <si>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</si>
  <si>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</si>
  <si>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</si>
  <si>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</si>
  <si>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</si>
  <si>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</si>
  <si>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</si>
  <si>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</si>
  <si>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</si>
  <si>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</si>
  <si>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</si>
  <si>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</si>
  <si>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</si>
  <si>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</si>
  <si>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</si>
  <si>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</si>
  <si>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</si>
  <si>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</si>
  <si>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</si>
  <si>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</si>
  <si>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</si>
  <si>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</si>
  <si>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</si>
  <si>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</si>
  <si>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</si>
  <si>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</si>
  <si>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</si>
  <si>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</si>
  <si>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</si>
  <si>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</si>
  <si>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</si>
  <si>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</si>
  <si>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</si>
  <si>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</si>
  <si>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</si>
  <si>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</si>
  <si>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</si>
  <si>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</si>
  <si>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</si>
  <si>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</si>
  <si>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</si>
  <si>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</si>
  <si>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</si>
  <si>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</si>
  <si>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</si>
  <si>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</si>
  <si>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</si>
  <si>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</si>
  <si>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</si>
  <si>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</si>
  <si>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</si>
  <si>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</si>
  <si>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</si>
  <si>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</si>
  <si>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</si>
  <si>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</si>
  <si>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</si>
  <si>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</si>
  <si>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</si>
  <si>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</si>
  <si>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</si>
  <si>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</si>
  <si>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</si>
  <si>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</si>
  <si>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</si>
  <si>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</si>
  <si>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</si>
  <si>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</si>
  <si>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</si>
  <si>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</si>
  <si>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</si>
  <si>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</si>
  <si>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</si>
  <si>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</si>
  <si>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</si>
  <si>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</si>
  <si>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</si>
  <si>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</si>
  <si>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</si>
  <si>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</si>
  <si>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</si>
  <si>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</si>
  <si>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</si>
  <si>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</si>
  <si>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</si>
  <si>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</si>
  <si>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</si>
  <si>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</si>
  <si>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</si>
  <si>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</si>
  <si>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</si>
  <si>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</si>
  <si>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</si>
  <si>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</si>
  <si>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</si>
  <si>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</si>
  <si>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</si>
  <si>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</si>
  <si>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</si>
  <si>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</si>
  <si>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</si>
  <si>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</si>
  <si>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</si>
  <si>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</si>
  <si>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</si>
  <si>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</si>
  <si>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</si>
  <si>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</si>
  <si>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</si>
  <si>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</si>
  <si>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</si>
  <si>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</si>
  <si>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</si>
  <si>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</si>
  <si>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</si>
  <si>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</si>
  <si>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</si>
  <si>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</si>
  <si>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</si>
  <si>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</si>
  <si>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</si>
  <si>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</si>
  <si>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</si>
  <si>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</si>
  <si>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</si>
  <si>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</si>
  <si>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</si>
  <si>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</si>
  <si>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</si>
  <si>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</si>
  <si>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</si>
  <si>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</si>
  <si>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</si>
  <si>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</si>
  <si>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</si>
  <si>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</si>
  <si>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</si>
  <si>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</si>
  <si>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</si>
  <si>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</si>
  <si>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</si>
  <si>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</si>
  <si>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</si>
  <si>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</si>
  <si>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</si>
  <si>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</si>
  <si>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</si>
  <si>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</si>
  <si>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</si>
  <si>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</si>
  <si>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</si>
  <si>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</si>
  <si>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</si>
  <si>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</si>
  <si>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</si>
  <si>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</si>
  <si>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</si>
  <si>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</si>
  <si>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</si>
  <si>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</si>
  <si>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</si>
  <si>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</si>
  <si>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</si>
  <si>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</si>
  <si>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</si>
  <si>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</si>
  <si>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</si>
  <si>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</si>
  <si>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</si>
  <si>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</si>
  <si>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</si>
  <si>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</si>
  <si>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</si>
  <si>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</si>
  <si>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</si>
  <si>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</si>
  <si>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</si>
  <si>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</si>
  <si>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</si>
  <si>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</si>
  <si>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</si>
  <si>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</si>
  <si>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</si>
  <si>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</si>
  <si>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</si>
  <si>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</si>
  <si>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</si>
  <si>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</si>
  <si>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</si>
  <si>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</si>
  <si>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</si>
  <si>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</si>
  <si>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</si>
  <si>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</si>
  <si>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</si>
  <si>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</si>
  <si>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</si>
  <si>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</si>
  <si>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</si>
  <si>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</si>
  <si>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</si>
  <si>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</si>
  <si>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</si>
  <si>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</si>
  <si>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</si>
  <si>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</si>
  <si>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</si>
  <si>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</si>
  <si>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</si>
  <si>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</si>
  <si>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</si>
  <si>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</si>
  <si>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</si>
  <si>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</si>
  <si>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</si>
  <si>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</si>
  <si>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</si>
  <si>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</si>
  <si>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</si>
  <si>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</si>
  <si>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</si>
  <si>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</si>
  <si>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</si>
  <si>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</si>
  <si>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</si>
  <si>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</si>
  <si>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</si>
  <si>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</si>
  <si>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</si>
  <si>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</si>
  <si>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</si>
  <si>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</si>
  <si>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</si>
  <si>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</si>
  <si>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</si>
  <si>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</si>
  <si>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</si>
  <si>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</si>
  <si>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</si>
  <si>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</si>
  <si>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</si>
  <si>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</si>
  <si>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</si>
  <si>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</si>
  <si>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</si>
  <si>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</si>
  <si>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</si>
  <si>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</si>
  <si>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</si>
  <si>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</si>
  <si>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</si>
  <si>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</si>
  <si>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</si>
  <si>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</si>
  <si>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</si>
  <si>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</si>
  <si>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</si>
  <si>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</si>
  <si>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</si>
  <si>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</si>
  <si>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</si>
  <si>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</si>
  <si>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</si>
  <si>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</si>
  <si>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</si>
  <si>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</si>
  <si>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</si>
  <si>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</si>
  <si>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</si>
  <si>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</si>
  <si>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</si>
  <si>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</si>
  <si>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</si>
  <si>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</si>
  <si>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</si>
  <si>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</si>
  <si>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</si>
  <si>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</si>
  <si>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</si>
  <si>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</si>
  <si>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</si>
  <si>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</si>
  <si>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</si>
  <si>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</si>
  <si>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</si>
  <si>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</si>
  <si>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</si>
  <si>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</si>
  <si>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</si>
  <si>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</si>
  <si>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</si>
  <si>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</si>
  <si>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</si>
  <si>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</si>
  <si>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</si>
  <si>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</si>
  <si>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</si>
  <si>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</si>
  <si>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</si>
  <si>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</si>
  <si>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</si>
  <si>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</si>
  <si>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</si>
  <si>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</si>
  <si>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</si>
  <si>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</si>
  <si>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</si>
  <si>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</si>
  <si>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</si>
  <si>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</si>
  <si>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</si>
  <si>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</si>
  <si>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</si>
  <si>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</si>
  <si>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</si>
  <si>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</si>
  <si>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</si>
  <si>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</si>
  <si>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</si>
  <si>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</si>
  <si>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</si>
  <si>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</si>
  <si>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</si>
  <si>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</si>
  <si>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</si>
  <si>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</si>
  <si>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</si>
  <si>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</si>
  <si>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</si>
  <si>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</si>
  <si>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</si>
  <si>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</si>
  <si>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</si>
  <si>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</si>
  <si>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</si>
  <si>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</si>
  <si>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</si>
  <si>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</si>
  <si>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</si>
  <si>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</si>
  <si>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</si>
  <si>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</si>
  <si>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</si>
  <si>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</si>
  <si>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</si>
  <si>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</si>
  <si>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</si>
  <si>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</si>
  <si>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</si>
  <si>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</si>
  <si>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</si>
  <si>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</si>
  <si>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</si>
  <si>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</si>
  <si>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</si>
  <si>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</si>
  <si>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</si>
  <si>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</si>
  <si>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</si>
  <si>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</si>
  <si>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</si>
  <si>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</si>
  <si>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</si>
  <si>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</si>
  <si>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</si>
  <si>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</si>
  <si>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</si>
  <si>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</si>
  <si>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</si>
  <si>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</si>
  <si>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</si>
  <si>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</si>
  <si>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</si>
  <si>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</si>
  <si>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</si>
  <si>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</si>
  <si>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</si>
  <si>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</si>
  <si>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</si>
  <si>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</si>
  <si>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</si>
  <si>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</si>
  <si>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</si>
  <si>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</si>
  <si>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</si>
  <si>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</si>
  <si>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</si>
  <si>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</si>
  <si>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</si>
  <si>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</si>
  <si>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</si>
  <si>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</si>
  <si>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</si>
  <si>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</si>
  <si>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</si>
  <si>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</si>
  <si>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</si>
  <si>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</si>
  <si>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</si>
  <si>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</si>
  <si>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</si>
  <si>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</si>
  <si>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</si>
  <si>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</si>
  <si>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</si>
  <si>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</si>
  <si>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</si>
  <si>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</si>
  <si>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</si>
  <si>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</si>
  <si>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</si>
  <si>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</si>
  <si>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</si>
  <si>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</si>
  <si>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</si>
  <si>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</si>
  <si>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</si>
  <si>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</si>
  <si>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</si>
  <si>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</si>
  <si>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</si>
  <si>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</si>
  <si>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</si>
  <si>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</si>
  <si>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</si>
  <si>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</si>
  <si>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</si>
  <si>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</si>
  <si>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</si>
  <si>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</si>
  <si>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</si>
  <si>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</si>
  <si>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</si>
  <si>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</si>
  <si>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</si>
  <si>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</si>
  <si>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</si>
  <si>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</si>
  <si>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</si>
  <si>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</si>
  <si>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</si>
  <si>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</si>
  <si>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</si>
  <si>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</si>
  <si>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</si>
  <si>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</si>
  <si>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</si>
  <si>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</si>
  <si>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</si>
  <si>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</si>
  <si>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</si>
  <si>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</si>
  <si>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</si>
  <si>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</si>
  <si>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</si>
  <si>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</si>
  <si>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</si>
  <si>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</si>
  <si>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</si>
  <si>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</si>
  <si>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</si>
  <si>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</si>
  <si>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</si>
  <si>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</si>
  <si>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</si>
  <si>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</si>
  <si>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</si>
  <si>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</si>
  <si>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</si>
  <si>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</si>
  <si>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</si>
  <si>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</si>
  <si>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</si>
  <si>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</si>
  <si>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</si>
  <si>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</si>
  <si>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</si>
  <si>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</si>
  <si>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</si>
  <si>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</si>
  <si>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</si>
  <si>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</si>
  <si>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</si>
  <si>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</si>
  <si>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</si>
  <si>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</si>
  <si>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</si>
  <si>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</si>
  <si>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</si>
  <si>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</si>
  <si>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</si>
  <si>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</si>
  <si>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</si>
  <si>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</si>
  <si>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</si>
  <si>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</si>
  <si>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</si>
  <si>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</si>
  <si>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</si>
  <si>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</si>
  <si>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</si>
  <si>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</si>
  <si>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</si>
  <si>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</si>
  <si>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</si>
  <si>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</si>
  <si>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</si>
  <si>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</si>
  <si>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</si>
  <si>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</si>
  <si>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</si>
  <si>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</si>
  <si>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</si>
  <si>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</si>
  <si>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</si>
  <si>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</si>
  <si>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</si>
  <si>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</si>
  <si>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</si>
  <si>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</si>
  <si>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</si>
  <si>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</si>
  <si>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</si>
  <si>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</si>
  <si>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</si>
  <si>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</si>
  <si>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</si>
  <si>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</si>
  <si>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</si>
  <si>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</si>
  <si>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</si>
  <si>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</si>
  <si>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</si>
  <si>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</si>
  <si>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</si>
  <si>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</si>
  <si>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</si>
  <si>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</si>
  <si>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</si>
  <si>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</si>
  <si>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</si>
  <si>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</si>
  <si>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</si>
  <si>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</si>
  <si>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</si>
  <si>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</si>
  <si>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</si>
  <si>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</si>
  <si>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</si>
  <si>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</si>
  <si>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</si>
  <si>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</si>
  <si>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</si>
  <si>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</si>
  <si>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</si>
  <si>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</si>
  <si>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</si>
  <si>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</si>
  <si>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</si>
  <si>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</si>
  <si>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</si>
  <si>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</si>
  <si>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</si>
  <si>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</si>
  <si>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</si>
  <si>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</si>
  <si>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</si>
  <si>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</si>
  <si>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</si>
  <si>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</si>
  <si>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</si>
  <si>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</si>
  <si>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</si>
  <si>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</si>
  <si>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</si>
  <si>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</si>
  <si>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</si>
  <si>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</si>
  <si>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</si>
  <si>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</si>
  <si>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</si>
  <si>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</si>
  <si>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</si>
  <si>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</si>
  <si>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</si>
  <si>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</si>
  <si>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</si>
  <si>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</si>
  <si>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</si>
  <si>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</si>
  <si>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</si>
  <si>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</si>
  <si>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</si>
  <si>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</si>
  <si>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</si>
  <si>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</si>
  <si>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</si>
  <si>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</si>
  <si>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</si>
  <si>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</si>
  <si>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</si>
  <si>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</si>
  <si>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</si>
  <si>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</si>
  <si>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</si>
  <si>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</si>
  <si>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</si>
  <si>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</si>
  <si>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</si>
  <si>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</si>
  <si>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</si>
  <si>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</si>
  <si>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</si>
  <si>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</si>
  <si>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</si>
  <si>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</si>
  <si>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</si>
  <si>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</si>
  <si>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</si>
  <si>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</si>
  <si>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</si>
  <si>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</si>
  <si>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</si>
  <si>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</si>
  <si>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</si>
  <si>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</si>
  <si>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</si>
  <si>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</si>
  <si>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</si>
  <si>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</si>
  <si>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</si>
  <si>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</si>
  <si>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</si>
  <si>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</si>
  <si>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</si>
  <si>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</si>
  <si>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</si>
  <si>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</si>
  <si>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</si>
  <si>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</si>
  <si>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</si>
  <si>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</si>
  <si>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</si>
  <si>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</si>
  <si>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</si>
  <si>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</si>
  <si>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</si>
  <si>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</si>
  <si>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</si>
  <si>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</si>
  <si>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</si>
  <si>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</si>
  <si>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</si>
  <si>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</si>
  <si>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</si>
  <si>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</si>
  <si>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</si>
  <si>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</si>
  <si>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</si>
  <si>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</si>
  <si>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</si>
  <si>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</si>
  <si>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</si>
  <si>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</si>
  <si>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</si>
  <si>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</si>
  <si>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</si>
  <si>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</si>
  <si>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</si>
  <si>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</si>
  <si>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</si>
  <si>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</si>
  <si>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</si>
  <si>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</si>
  <si>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</si>
  <si>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</si>
  <si>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</si>
  <si>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</si>
  <si>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</si>
  <si>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</si>
  <si>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</si>
  <si>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</si>
  <si>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</si>
  <si>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</si>
  <si>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</si>
  <si>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</si>
  <si>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</si>
  <si>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</si>
  <si>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</si>
  <si>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</si>
  <si>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</si>
  <si>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</si>
  <si>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</si>
  <si>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</si>
  <si>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</si>
  <si>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</si>
  <si>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</si>
  <si>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</si>
  <si>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</si>
  <si>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</si>
  <si>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</si>
  <si>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</si>
  <si>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</si>
  <si>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</si>
  <si>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</si>
  <si>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</si>
  <si>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</si>
  <si>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</si>
  <si>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</si>
  <si>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</si>
  <si>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</si>
  <si>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</si>
  <si>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</si>
  <si>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</si>
  <si>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</si>
  <si>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</si>
  <si>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</si>
  <si>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</si>
  <si>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</si>
  <si>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</si>
  <si>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</si>
  <si>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</si>
  <si>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</si>
  <si>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</si>
  <si>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</si>
  <si>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</si>
  <si>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</si>
  <si>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</si>
  <si>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</si>
  <si>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</si>
  <si>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</si>
  <si>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</si>
  <si>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</si>
  <si>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</si>
  <si>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</si>
  <si>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</si>
  <si>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</si>
  <si>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</si>
  <si>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</si>
  <si>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</si>
  <si>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</si>
  <si>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</si>
  <si>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</si>
  <si>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</si>
  <si>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</si>
  <si>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</si>
  <si>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</si>
  <si>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</si>
  <si>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</si>
  <si>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</si>
  <si>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</si>
  <si>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</si>
  <si>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</si>
  <si>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</si>
  <si>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</si>
  <si>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</si>
  <si>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</si>
  <si>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</si>
  <si>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</si>
  <si>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</si>
  <si>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</si>
  <si>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</si>
  <si>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</si>
  <si>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</si>
  <si>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</si>
  <si>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</si>
  <si>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</si>
  <si>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</si>
  <si>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</si>
  <si>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</si>
  <si>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</si>
  <si>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</si>
  <si>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</si>
  <si>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</si>
  <si>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</si>
  <si>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</si>
  <si>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</si>
  <si>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</si>
  <si>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</si>
  <si>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</si>
  <si>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</si>
  <si>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</si>
  <si>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</si>
  <si>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</si>
  <si>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</si>
  <si>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</si>
  <si>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</si>
  <si>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</si>
  <si>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</si>
  <si>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</si>
  <si>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</si>
  <si>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</si>
  <si>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</si>
  <si>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</si>
  <si>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</si>
  <si>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</si>
  <si>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</si>
  <si>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</si>
  <si>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</si>
  <si>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</si>
  <si>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</si>
  <si>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</si>
  <si>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</si>
  <si>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</si>
  <si>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</si>
  <si>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</si>
  <si>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</si>
  <si>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</si>
  <si>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</si>
  <si>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</si>
  <si>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</si>
  <si>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</si>
  <si>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</si>
  <si>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</si>
  <si>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</si>
  <si>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</si>
  <si>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</si>
  <si>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</si>
  <si>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</si>
  <si>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</si>
  <si>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</si>
  <si>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</si>
  <si>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</si>
  <si>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</si>
  <si>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</si>
  <si>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</si>
  <si>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</si>
  <si>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</si>
  <si>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</si>
  <si>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</si>
  <si>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</si>
  <si>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</si>
  <si>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</si>
  <si>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</si>
  <si>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</si>
  <si>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</si>
  <si>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</si>
  <si>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</si>
  <si>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</si>
  <si>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</si>
  <si>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</si>
  <si>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</si>
  <si>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</si>
  <si>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</si>
  <si>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</si>
  <si>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</si>
  <si>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</si>
  <si>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</si>
  <si>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</si>
  <si>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</si>
  <si>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</si>
  <si>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</si>
  <si>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</si>
  <si>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</si>
  <si>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</si>
  <si>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</si>
  <si>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</si>
  <si>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</si>
  <si>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</si>
  <si>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</si>
  <si>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</si>
  <si>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</si>
  <si>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</si>
  <si>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</si>
  <si>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</si>
  <si>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</si>
  <si>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</si>
  <si>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</si>
  <si>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</si>
  <si>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</si>
  <si>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</si>
  <si>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</si>
  <si>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</si>
  <si>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</si>
  <si>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</si>
  <si>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</si>
  <si>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</si>
  <si>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</si>
  <si>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</si>
  <si>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</si>
  <si>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</si>
  <si>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</si>
  <si>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</si>
  <si>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</si>
  <si>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</si>
  <si>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</si>
  <si>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</si>
  <si>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</si>
  <si>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</si>
  <si>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</si>
  <si>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</si>
  <si>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</si>
  <si>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</si>
  <si>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</si>
  <si>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</si>
  <si>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</si>
  <si>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</si>
  <si>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</si>
  <si>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</si>
  <si>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</si>
  <si>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</si>
  <si>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</si>
  <si>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</si>
  <si>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</si>
  <si>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</si>
  <si>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</si>
  <si>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</si>
  <si>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</si>
  <si>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</si>
  <si>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</si>
  <si>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</si>
  <si>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</si>
  <si>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</si>
  <si>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</si>
  <si>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</si>
  <si>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</si>
  <si>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</si>
  <si>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</si>
  <si>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</si>
  <si>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</si>
  <si>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</si>
  <si>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</si>
  <si>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</si>
  <si>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</si>
  <si>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</si>
  <si>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</si>
  <si>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</si>
  <si>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</si>
  <si>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</si>
  <si>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</si>
  <si>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</si>
  <si>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</si>
  <si>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</si>
  <si>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</si>
  <si>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</si>
  <si>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</si>
  <si>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</si>
  <si>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</si>
  <si>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</si>
  <si>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</si>
  <si>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</si>
  <si>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</si>
  <si>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</si>
  <si>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</si>
  <si>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</si>
  <si>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</si>
  <si>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</si>
  <si>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</si>
  <si>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</si>
  <si>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</si>
  <si>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</si>
  <si>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</si>
  <si>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</si>
  <si>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</si>
  <si>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</si>
  <si>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</si>
  <si>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</si>
  <si>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</si>
  <si>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</si>
  <si>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</si>
  <si>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</si>
  <si>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</si>
  <si>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</si>
  <si>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</si>
  <si>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</si>
  <si>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</si>
  <si>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</si>
  <si>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</si>
  <si>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</si>
  <si>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</si>
  <si>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</si>
  <si>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</si>
  <si>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</si>
  <si>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</si>
  <si>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</si>
  <si>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</si>
  <si>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</si>
  <si>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</si>
  <si>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</si>
  <si>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</si>
  <si>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</si>
  <si>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</si>
  <si>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</si>
  <si>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</si>
  <si>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</si>
  <si>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</si>
  <si>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</si>
  <si>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</si>
  <si>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</si>
  <si>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</si>
  <si>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</si>
  <si>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</si>
  <si>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</si>
  <si>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</si>
  <si>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</si>
  <si>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</si>
  <si>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</si>
  <si>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</si>
  <si>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</si>
  <si>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</si>
  <si>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</si>
  <si>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</si>
  <si>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</si>
  <si>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</si>
  <si>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</si>
  <si>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</si>
  <si>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</si>
  <si>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</si>
  <si>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</si>
  <si>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</si>
  <si>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</si>
  <si>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</si>
  <si>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</si>
  <si>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</si>
  <si>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</si>
  <si>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</si>
  <si>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</si>
  <si>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</si>
  <si>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</si>
  <si>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</si>
  <si>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</si>
  <si>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</si>
  <si>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</si>
  <si>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</si>
  <si>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</si>
  <si>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</si>
  <si>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</si>
  <si>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</si>
  <si>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</si>
  <si>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</si>
  <si>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</si>
  <si>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</si>
  <si>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</si>
  <si>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</si>
  <si>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</si>
  <si>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</si>
  <si>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</si>
  <si>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</si>
  <si>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</si>
  <si>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</si>
  <si>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</si>
  <si>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</si>
  <si>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</si>
  <si>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</si>
  <si>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</si>
  <si>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</si>
  <si>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</si>
  <si>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</si>
  <si>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</si>
  <si>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</si>
  <si>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</si>
  <si>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</si>
  <si>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</si>
  <si>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</si>
  <si>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</si>
  <si>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</si>
  <si>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</si>
  <si>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</si>
  <si>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</si>
  <si>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</si>
  <si>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</si>
  <si>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</si>
  <si>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</si>
  <si>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</si>
  <si>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</si>
  <si>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</si>
  <si>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</si>
  <si>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</si>
  <si>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</si>
  <si>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</si>
  <si>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</si>
  <si>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</si>
  <si>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</si>
  <si>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</si>
  <si>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</si>
  <si>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</si>
  <si>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</si>
  <si>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</si>
  <si>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</si>
  <si>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</si>
  <si>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</si>
  <si>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</si>
  <si>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</si>
  <si>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</si>
  <si>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</si>
  <si>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</si>
  <si>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</si>
  <si>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</si>
  <si>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</si>
  <si>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</si>
  <si>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</si>
  <si>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</si>
  <si>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</si>
  <si>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</si>
  <si>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</si>
  <si>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</si>
  <si>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</si>
  <si>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</si>
  <si>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</si>
  <si>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</si>
  <si>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</si>
  <si>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</si>
  <si>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</si>
  <si>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</si>
  <si>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</si>
  <si>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</si>
  <si>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</si>
  <si>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</si>
  <si>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</si>
  <si>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</si>
  <si>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</si>
  <si>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</si>
  <si>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</si>
  <si>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</si>
  <si>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</si>
  <si>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</si>
  <si>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</si>
  <si>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</si>
  <si>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</si>
  <si>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</si>
  <si>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</si>
  <si>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</si>
  <si>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</si>
  <si>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</si>
  <si>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</si>
  <si>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</si>
  <si>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</si>
  <si>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</si>
  <si>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</si>
  <si>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</si>
  <si>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</si>
  <si>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</si>
  <si>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</si>
  <si>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</si>
  <si>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</si>
  <si>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</si>
  <si>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</si>
  <si>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</si>
  <si>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</si>
  <si>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</si>
  <si>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</si>
  <si>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</si>
  <si>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</si>
  <si>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</si>
  <si>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</si>
  <si>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</si>
  <si>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</si>
  <si>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</si>
  <si>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</si>
  <si>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</si>
  <si>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</si>
  <si>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</si>
  <si>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</si>
  <si>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</si>
  <si>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</si>
  <si>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</si>
  <si>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</si>
  <si>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</si>
  <si>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</si>
  <si>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</si>
  <si>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</si>
  <si>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</si>
  <si>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</si>
  <si>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</si>
  <si>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</si>
  <si>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</si>
  <si>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</si>
  <si>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</si>
  <si>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</si>
  <si>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</si>
  <si>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</si>
  <si>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</si>
  <si>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</si>
  <si>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</si>
  <si>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</si>
  <si>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</si>
  <si>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</si>
  <si>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</si>
  <si>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</si>
  <si>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</si>
  <si>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</si>
  <si>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</si>
  <si>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</si>
  <si>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</si>
  <si>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</si>
  <si>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</si>
  <si>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</si>
  <si>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</si>
  <si>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</si>
  <si>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</si>
  <si>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</si>
  <si>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</si>
  <si>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</si>
  <si>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</si>
  <si>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</si>
  <si>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</si>
  <si>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</si>
  <si>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</si>
  <si>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</si>
  <si>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</si>
  <si>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</si>
  <si>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</si>
  <si>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</si>
  <si>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</si>
  <si>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</si>
  <si>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</si>
  <si>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</si>
  <si>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</si>
  <si>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</si>
  <si>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</si>
  <si>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</si>
  <si>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</si>
  <si>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</si>
  <si>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</si>
  <si>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</si>
  <si>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</si>
  <si>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</si>
  <si>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</si>
  <si>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</si>
  <si>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</si>
  <si>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</si>
  <si>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</si>
  <si>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</si>
  <si>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</si>
  <si>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</si>
  <si>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</si>
  <si>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</si>
  <si>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</si>
  <si>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</si>
  <si>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</si>
  <si>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</si>
  <si>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</si>
  <si>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</si>
  <si>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</si>
  <si>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</si>
  <si>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</si>
  <si>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</si>
  <si>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</si>
  <si>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</si>
  <si>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</si>
  <si>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</si>
  <si>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</si>
  <si>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</si>
  <si>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</si>
  <si>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</si>
  <si>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</si>
  <si>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</si>
  <si>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</si>
  <si>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</si>
  <si>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</si>
  <si>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</si>
  <si>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</si>
  <si>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</si>
  <si>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</si>
  <si>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</si>
  <si>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</si>
  <si>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</si>
  <si>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</si>
  <si>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</si>
  <si>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</si>
  <si>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</si>
  <si>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</si>
  <si>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</si>
  <si>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</si>
  <si>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</si>
  <si>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</si>
  <si>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</si>
  <si>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</si>
  <si>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</si>
  <si>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</si>
  <si>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</si>
  <si>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</si>
  <si>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</si>
  <si>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</si>
  <si>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</si>
  <si>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</si>
  <si>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</si>
  <si>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</si>
  <si>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</si>
  <si>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</si>
  <si>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</si>
  <si>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</si>
  <si>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</si>
  <si>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</si>
  <si>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</si>
  <si>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</si>
  <si>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</si>
  <si>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</si>
  <si>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</si>
  <si>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</si>
  <si>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</si>
  <si>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</si>
  <si>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</si>
  <si>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</si>
  <si>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</si>
  <si>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</si>
  <si>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</si>
  <si>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</si>
  <si>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</si>
  <si>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</si>
  <si>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</si>
  <si>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</si>
  <si>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</si>
  <si>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</si>
  <si>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</si>
  <si>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</si>
  <si>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</si>
  <si>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</si>
  <si>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</si>
  <si>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</si>
  <si>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</si>
  <si>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</si>
  <si>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</si>
  <si>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</si>
  <si>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</si>
  <si>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</si>
  <si>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</si>
  <si>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</si>
  <si>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</si>
  <si>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</si>
  <si>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</si>
  <si>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</si>
  <si>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</si>
  <si>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</si>
  <si>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</si>
  <si>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</si>
  <si>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</si>
  <si>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</si>
  <si>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</si>
  <si>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</si>
  <si>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</si>
  <si>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</si>
  <si>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</si>
  <si>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</si>
  <si>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</si>
  <si>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</si>
  <si>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</si>
  <si>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</si>
  <si>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</si>
  <si>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</si>
  <si>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</si>
  <si>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</si>
  <si>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</si>
  <si>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</si>
  <si>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</si>
  <si>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</si>
  <si>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</si>
  <si>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</si>
  <si>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</si>
  <si>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</si>
  <si>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</si>
  <si>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</si>
  <si>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</si>
  <si>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</si>
  <si>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</si>
  <si>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</si>
  <si>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</si>
  <si>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</si>
  <si>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</si>
  <si>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</si>
  <si>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</si>
  <si>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</si>
  <si>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</si>
  <si>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</si>
  <si>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</si>
  <si>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</si>
  <si>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</si>
  <si>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</si>
  <si>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</si>
  <si>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</si>
  <si>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</si>
  <si>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</si>
  <si>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</si>
  <si>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</si>
  <si>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</si>
  <si>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</si>
  <si>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</si>
  <si>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</si>
  <si>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</si>
  <si>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</si>
  <si>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</si>
  <si>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</si>
  <si>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</si>
  <si>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</si>
  <si>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</si>
  <si>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</si>
  <si>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</si>
  <si>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</si>
  <si>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</si>
  <si>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</si>
  <si>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</si>
  <si>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</si>
  <si>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</si>
  <si>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</si>
  <si>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</si>
  <si>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</si>
  <si>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</si>
  <si>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</si>
  <si>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</si>
  <si>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</si>
  <si>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</si>
  <si>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</si>
  <si>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</si>
  <si>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</si>
  <si>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</si>
  <si>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</si>
  <si>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</si>
  <si>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</si>
  <si>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</si>
  <si>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</si>
  <si>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</si>
  <si>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</si>
  <si>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</si>
  <si>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</si>
  <si>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</si>
  <si>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</si>
  <si>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</si>
  <si>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</si>
  <si>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</si>
  <si>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</si>
  <si>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</si>
  <si>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</si>
  <si>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</si>
  <si>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</si>
  <si>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</si>
  <si>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</si>
  <si>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</si>
  <si>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</si>
  <si>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</si>
  <si>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</si>
  <si>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</si>
  <si>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</si>
  <si>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</si>
  <si>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</si>
  <si>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</si>
  <si>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</si>
  <si>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</si>
  <si>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</si>
  <si>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</si>
  <si>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</si>
  <si>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</si>
  <si>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</si>
  <si>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</si>
  <si>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</si>
  <si>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</si>
  <si>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</si>
  <si>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</si>
  <si>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</si>
  <si>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</si>
  <si>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</si>
  <si>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</si>
  <si>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</si>
  <si>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</si>
  <si>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</si>
  <si>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</si>
  <si>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</si>
  <si>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</si>
  <si>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</si>
  <si>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</si>
  <si>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</si>
  <si>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</si>
  <si>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</si>
  <si>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</si>
  <si>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</si>
  <si>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</si>
  <si>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</si>
  <si>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</si>
  <si>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</si>
  <si>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</si>
  <si>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</si>
  <si>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</si>
  <si>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</si>
  <si>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</si>
  <si>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</si>
  <si>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</si>
  <si>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</si>
  <si>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</si>
  <si>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</si>
  <si>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</si>
  <si>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</si>
  <si>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</si>
  <si>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</si>
  <si>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</si>
  <si>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</si>
  <si>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</si>
  <si>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</si>
  <si>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</si>
  <si>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</si>
  <si>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</si>
  <si>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</si>
  <si>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</si>
  <si>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</si>
  <si>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</si>
  <si>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</si>
  <si>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</si>
  <si>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</si>
  <si>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</si>
  <si>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</si>
  <si>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</si>
  <si>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</si>
  <si>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</si>
  <si>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</si>
  <si>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</si>
  <si>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</si>
  <si>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</si>
  <si>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</si>
  <si>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</si>
  <si>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</si>
  <si>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</si>
  <si>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</si>
  <si>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</si>
  <si>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</si>
  <si>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</si>
  <si>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</si>
  <si>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</si>
  <si>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</si>
  <si>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</si>
  <si>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</si>
  <si>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</si>
  <si>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</si>
  <si>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</si>
  <si>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</si>
  <si>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</si>
  <si>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</si>
  <si>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</si>
  <si>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</si>
  <si>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</si>
  <si>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</si>
  <si>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</si>
  <si>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</si>
  <si>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</si>
  <si>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</si>
  <si>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</si>
  <si>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</si>
  <si>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</si>
  <si>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</si>
  <si>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</si>
  <si>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</si>
  <si>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</si>
  <si>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</si>
  <si>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</si>
  <si>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</si>
  <si>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</si>
  <si>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</si>
  <si>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</si>
  <si>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</si>
  <si>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</si>
  <si>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</si>
  <si>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</si>
  <si>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</si>
  <si>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</si>
  <si>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</si>
  <si>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</si>
  <si>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</si>
  <si>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</si>
  <si>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</si>
  <si>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</si>
  <si>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</si>
  <si>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</si>
  <si>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</si>
  <si>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</si>
  <si>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</si>
  <si>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</si>
  <si>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</si>
  <si>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</si>
  <si>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</si>
  <si>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</si>
  <si>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</si>
  <si>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</si>
  <si>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</si>
  <si>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</si>
  <si>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</si>
  <si>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</si>
  <si>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</si>
  <si>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</si>
  <si>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</si>
  <si>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</si>
  <si>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</si>
  <si>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</si>
  <si>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</si>
  <si>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</si>
  <si>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</si>
  <si>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</si>
  <si>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</si>
  <si>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</si>
  <si>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</si>
  <si>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</si>
  <si>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</si>
  <si>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</si>
  <si>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</si>
  <si>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</si>
  <si>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</si>
  <si>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</si>
  <si>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</si>
  <si>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</si>
  <si>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</si>
  <si>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</si>
  <si>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</si>
  <si>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</si>
  <si>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</si>
  <si>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</si>
  <si>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</si>
  <si>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</si>
  <si>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</si>
  <si>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</si>
  <si>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</si>
  <si>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</si>
  <si>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</si>
  <si>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</si>
  <si>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</si>
  <si>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</si>
  <si>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</si>
  <si>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</si>
  <si>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</si>
  <si>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</si>
  <si>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</si>
  <si>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</si>
  <si>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</si>
  <si>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</si>
  <si>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</si>
  <si>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</si>
  <si>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</si>
  <si>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</si>
  <si>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</si>
  <si>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</si>
  <si>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</si>
  <si>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</si>
  <si>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</si>
  <si>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</si>
  <si>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</si>
  <si>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</si>
  <si>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</si>
  <si>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</si>
  <si>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</si>
  <si>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</si>
  <si>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</si>
  <si>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</si>
  <si>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</si>
  <si>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</si>
  <si>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</si>
  <si>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</si>
  <si>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</si>
  <si>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</si>
  <si>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</si>
  <si>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</si>
  <si>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</si>
  <si>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</si>
  <si>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</si>
  <si>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</si>
  <si>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</si>
  <si>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</si>
  <si>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</si>
  <si>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</si>
  <si>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</si>
  <si>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</si>
  <si>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</si>
  <si>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</si>
  <si>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</si>
  <si>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</si>
  <si>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</si>
  <si>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</si>
  <si>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</si>
  <si>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</si>
  <si>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</si>
  <si>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</si>
  <si>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</si>
  <si>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</si>
  <si>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</si>
  <si>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</si>
  <si>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</si>
  <si>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</si>
  <si>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</si>
  <si>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</si>
  <si>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</si>
  <si>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</si>
  <si>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</si>
  <si>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</si>
  <si>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</si>
  <si>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</si>
  <si>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</si>
  <si>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</si>
  <si>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</si>
  <si>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</si>
  <si>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</si>
  <si>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</si>
  <si>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</si>
  <si>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</si>
  <si>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</si>
  <si>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</si>
  <si>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</si>
  <si>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</si>
  <si>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</si>
  <si>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</si>
  <si>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</si>
  <si>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</si>
  <si>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</si>
  <si>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</si>
  <si>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</si>
  <si>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</si>
  <si>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</si>
  <si>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</si>
  <si>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</si>
  <si>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</si>
  <si>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</si>
  <si>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</si>
  <si>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</si>
  <si>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</si>
  <si>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</si>
  <si>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</si>
  <si>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</si>
  <si>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</si>
  <si>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</si>
  <si>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</si>
  <si>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</si>
  <si>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</si>
  <si>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</si>
  <si>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</si>
  <si>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</si>
  <si>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</si>
  <si>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</si>
  <si>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</si>
  <si>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</si>
  <si>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</si>
  <si>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</si>
  <si>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</si>
  <si>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</si>
  <si>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</si>
  <si>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</si>
  <si>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</si>
  <si>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</si>
  <si>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</si>
  <si>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</si>
  <si>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</si>
  <si>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</si>
  <si>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</si>
  <si>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</si>
  <si>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</si>
  <si>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</si>
  <si>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</si>
  <si>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</si>
  <si>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</si>
  <si>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</si>
  <si>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</si>
  <si>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</si>
  <si>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</si>
  <si>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</si>
  <si>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</si>
  <si>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</si>
  <si>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</si>
  <si>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</si>
  <si>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</si>
  <si>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</si>
  <si>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</si>
  <si>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</si>
  <si>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</si>
  <si>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</si>
  <si>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</si>
  <si>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</si>
  <si>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</si>
  <si>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</si>
  <si>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</si>
  <si>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</si>
  <si>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</si>
  <si>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</si>
  <si>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</si>
  <si>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</si>
  <si>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</si>
  <si>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</si>
  <si>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</si>
  <si>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</si>
  <si>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</si>
  <si>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</si>
  <si>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</si>
  <si>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</si>
  <si>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</si>
  <si>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</si>
  <si>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</si>
  <si>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</si>
  <si>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</si>
  <si>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</si>
  <si>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</si>
  <si>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</si>
  <si>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</si>
  <si>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</si>
  <si>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</si>
  <si>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</si>
  <si>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</si>
  <si>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</si>
  <si>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</si>
  <si>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</si>
  <si>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</si>
  <si>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</si>
  <si>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</si>
  <si>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</si>
  <si>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</si>
  <si>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</si>
  <si>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</si>
  <si>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</si>
  <si>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</si>
  <si>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</si>
  <si>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</si>
  <si>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</si>
  <si>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</si>
  <si>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</si>
  <si>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</si>
  <si>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</si>
  <si>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</si>
  <si>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</si>
  <si>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</si>
  <si>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</si>
  <si>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</si>
  <si>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</si>
  <si>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</si>
  <si>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</si>
  <si>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</si>
  <si>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</si>
  <si>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</si>
  <si>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</si>
  <si>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</si>
  <si>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</si>
  <si>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</si>
  <si>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</si>
  <si>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</si>
  <si>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</si>
  <si>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</si>
  <si>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</si>
  <si>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</si>
  <si>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</si>
  <si>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</si>
  <si>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</si>
  <si>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</si>
  <si>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</si>
  <si>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</si>
  <si>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</si>
  <si>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</si>
  <si>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</si>
  <si>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</si>
  <si>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</si>
  <si>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</si>
  <si>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</si>
  <si>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</si>
  <si>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</si>
  <si>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</si>
  <si>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</si>
  <si>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</si>
  <si>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</si>
  <si>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</si>
  <si>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</si>
  <si>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</si>
  <si>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</si>
  <si>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</si>
  <si>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</si>
  <si>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</si>
  <si>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</si>
  <si>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</si>
  <si>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</si>
  <si>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</si>
  <si>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</si>
  <si>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</si>
  <si>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</si>
  <si>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</si>
  <si>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</si>
  <si>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</si>
  <si>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</si>
  <si>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</si>
  <si>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</si>
  <si>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</si>
  <si>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</si>
  <si>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</si>
  <si>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</si>
  <si>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</si>
  <si>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</si>
  <si>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</si>
  <si>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</si>
  <si>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</si>
  <si>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</si>
  <si>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</si>
  <si>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</si>
  <si>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</si>
  <si>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</si>
  <si>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</si>
  <si>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</si>
  <si>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</si>
  <si>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</si>
  <si>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</si>
  <si>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</si>
  <si>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</si>
  <si>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</si>
  <si>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</si>
  <si>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</si>
  <si>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</si>
  <si>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</si>
  <si>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</si>
  <si>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</si>
  <si>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</si>
  <si>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</si>
  <si>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</si>
  <si>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</si>
  <si>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</si>
  <si>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</si>
  <si>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</si>
  <si>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</si>
  <si>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</si>
  <si>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</si>
  <si>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</si>
  <si>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</si>
  <si>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</si>
  <si>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</si>
  <si>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</si>
  <si>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</si>
  <si>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</si>
  <si>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</si>
  <si>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</si>
  <si>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</si>
  <si>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</si>
  <si>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</si>
  <si>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</si>
  <si>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</si>
  <si>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</si>
  <si>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</si>
  <si>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</si>
  <si>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</si>
  <si>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</si>
  <si>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</si>
  <si>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</si>
  <si>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</si>
  <si>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</si>
  <si>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</si>
  <si>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</si>
  <si>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</si>
  <si>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</si>
  <si>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</si>
  <si>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</si>
  <si>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</si>
  <si>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</si>
  <si>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</si>
  <si>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</si>
  <si>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</si>
  <si>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</si>
  <si>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</si>
  <si>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</si>
  <si>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</si>
  <si>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</si>
  <si>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</si>
  <si>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</si>
  <si>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</si>
  <si>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</si>
  <si>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</si>
  <si>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</si>
  <si>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</si>
  <si>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</si>
  <si>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</si>
  <si>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</si>
  <si>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</si>
  <si>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</si>
  <si>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</si>
  <si>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</si>
  <si>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</si>
  <si>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</si>
  <si>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</si>
  <si>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</si>
  <si>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</si>
  <si>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</si>
  <si>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</si>
  <si>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</si>
  <si>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</si>
  <si>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</si>
  <si>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</si>
  <si>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</si>
  <si>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</si>
  <si>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</si>
  <si>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</si>
  <si>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</si>
  <si>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</si>
  <si>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</si>
  <si>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</si>
  <si>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</si>
  <si>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</si>
  <si>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</si>
  <si>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</si>
  <si>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</si>
  <si>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</si>
  <si>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</si>
  <si>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</si>
  <si>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</si>
  <si>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</si>
  <si>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</si>
  <si>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</si>
  <si>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</si>
  <si>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</si>
  <si>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</si>
  <si>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</si>
  <si>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</si>
  <si>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</si>
  <si>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</si>
  <si>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</si>
  <si>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</si>
  <si>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</si>
  <si>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</si>
  <si>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</si>
  <si>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</si>
  <si>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</si>
  <si>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</si>
  <si>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</si>
  <si>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</si>
  <si>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</si>
  <si>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</si>
  <si>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</si>
  <si>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</si>
  <si>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</si>
  <si>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</si>
  <si>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</si>
  <si>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</si>
  <si>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</si>
  <si>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</si>
  <si>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</si>
  <si>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</si>
  <si>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</si>
  <si>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</si>
  <si>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</si>
  <si>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</si>
  <si>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</si>
  <si>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</si>
  <si>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</si>
  <si>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</si>
  <si>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</si>
  <si>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</si>
  <si>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</si>
  <si>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</si>
  <si>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</si>
  <si>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</si>
  <si>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</si>
  <si>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</si>
  <si>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</si>
  <si>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</si>
  <si>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</si>
  <si>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</si>
  <si>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</si>
  <si>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</si>
  <si>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</si>
  <si>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</si>
  <si>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</si>
  <si>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</si>
  <si>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</si>
  <si>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</si>
  <si>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</si>
  <si>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</si>
  <si>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</si>
  <si>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</si>
  <si>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</si>
  <si>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</si>
  <si>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</si>
  <si>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</si>
  <si>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</si>
  <si>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</si>
  <si>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</si>
  <si>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</si>
  <si>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</si>
  <si>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</si>
  <si>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</si>
  <si>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</si>
  <si>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</si>
  <si>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</si>
  <si>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</si>
  <si>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</si>
  <si>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</si>
  <si>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</si>
  <si>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</si>
  <si>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</si>
  <si>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</si>
  <si>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</si>
  <si>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</si>
  <si>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</si>
  <si>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</si>
  <si>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</si>
  <si>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</si>
  <si>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</si>
  <si>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</si>
  <si>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</si>
  <si>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</si>
  <si>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</si>
  <si>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</si>
  <si>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</si>
  <si>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</si>
  <si>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</si>
  <si>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</si>
  <si>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</si>
  <si>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</si>
  <si>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</si>
  <si>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</si>
  <si>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</si>
  <si>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</si>
  <si>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</si>
  <si>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</si>
  <si>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</si>
  <si>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</si>
  <si>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</si>
  <si>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</si>
  <si>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</si>
  <si>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</si>
  <si>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</si>
  <si>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</si>
  <si>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</si>
  <si>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</si>
  <si>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</si>
  <si>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</si>
  <si>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</si>
  <si>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</si>
  <si>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</si>
  <si>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</si>
  <si>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</si>
  <si>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</si>
  <si>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</si>
  <si>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</si>
  <si>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</si>
  <si>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</si>
  <si>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</si>
  <si>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</si>
  <si>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</si>
  <si>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</si>
  <si>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</si>
  <si>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</si>
  <si>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</si>
  <si>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</si>
  <si>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</si>
  <si>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</si>
  <si>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</si>
  <si>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</si>
  <si>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</si>
  <si>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</si>
  <si>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</si>
  <si>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</si>
  <si>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</si>
  <si>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</si>
  <si>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</si>
  <si>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</si>
  <si>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</si>
  <si>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</si>
  <si>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</si>
  <si>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</si>
  <si>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</si>
  <si>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</si>
  <si>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</si>
  <si>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</si>
  <si>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</si>
  <si>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</si>
  <si>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</si>
  <si>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</si>
  <si>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</si>
  <si>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</si>
  <si>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</si>
  <si>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</si>
  <si>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</si>
  <si>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</si>
  <si>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</si>
  <si>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</si>
  <si>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</si>
  <si>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</si>
  <si>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</si>
  <si>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</si>
  <si>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</si>
  <si>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</si>
  <si>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</si>
  <si>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</si>
  <si>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</si>
  <si>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</si>
  <si>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</si>
  <si>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</si>
  <si>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</si>
  <si>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</si>
  <si>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</si>
  <si>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</si>
  <si>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</si>
  <si>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</si>
  <si>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</si>
  <si>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</si>
  <si>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</si>
  <si>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</si>
  <si>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</si>
  <si>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</si>
  <si>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</si>
  <si>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</si>
  <si>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</si>
  <si>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</si>
  <si>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</si>
  <si>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</si>
  <si>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</si>
  <si>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</si>
  <si>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</si>
  <si>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</si>
  <si>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</si>
  <si>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</si>
  <si>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</si>
  <si>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</si>
  <si>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</si>
  <si>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</si>
  <si>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</si>
  <si>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</si>
  <si>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</si>
  <si>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</si>
  <si>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</si>
  <si>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</si>
  <si>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</si>
  <si>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</si>
  <si>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</si>
  <si>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</si>
  <si>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</si>
  <si>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</si>
  <si>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</si>
  <si>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</si>
  <si>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</si>
  <si>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</si>
  <si>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</si>
  <si>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</si>
  <si>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</si>
  <si>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</si>
  <si>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</si>
  <si>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</si>
  <si>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</si>
  <si>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</si>
  <si>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</si>
  <si>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</si>
  <si>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</si>
  <si>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</si>
  <si>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</si>
  <si>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</si>
  <si>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</si>
  <si>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</si>
  <si>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</si>
  <si>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</si>
  <si>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</si>
  <si>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</si>
  <si>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</si>
  <si>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</si>
  <si>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</si>
  <si>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</si>
  <si>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</si>
  <si>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</si>
  <si>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</si>
  <si>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</si>
  <si>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</si>
  <si>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</si>
  <si>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</si>
  <si>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</si>
  <si>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</si>
  <si>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</si>
  <si>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</si>
  <si>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</si>
  <si>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</si>
  <si>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</si>
  <si>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</si>
  <si>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</si>
  <si>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</si>
  <si>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</si>
  <si>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</si>
  <si>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</si>
  <si>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</si>
  <si>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</si>
  <si>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</si>
  <si>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</si>
  <si>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</si>
  <si>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</si>
  <si>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</si>
  <si>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</si>
  <si>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</si>
  <si>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</si>
  <si>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</si>
  <si>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</si>
  <si>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</si>
  <si>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</si>
  <si>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</si>
  <si>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</si>
  <si>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</si>
  <si>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</si>
  <si>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</si>
  <si>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</si>
  <si>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</si>
  <si>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</si>
  <si>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</si>
  <si>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</si>
  <si>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</si>
  <si>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</si>
  <si>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</si>
  <si>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</si>
  <si>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</si>
  <si>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</si>
  <si>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</si>
  <si>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</si>
  <si>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</si>
  <si>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</si>
  <si>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</si>
  <si>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</si>
  <si>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</si>
  <si>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</si>
  <si>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</si>
  <si>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</si>
  <si>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</si>
  <si>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</si>
  <si>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</si>
  <si>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</si>
  <si>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</si>
  <si>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</si>
  <si>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</si>
  <si>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</si>
  <si>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</si>
  <si>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</si>
  <si>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</si>
  <si>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</si>
  <si>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</si>
  <si>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</si>
  <si>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</si>
  <si>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</si>
  <si>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</si>
  <si>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</si>
  <si>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</si>
  <si>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</si>
  <si>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</si>
  <si>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</si>
  <si>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</si>
  <si>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</si>
  <si>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</si>
  <si>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</si>
  <si>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</si>
  <si>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</si>
  <si>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</si>
  <si>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</si>
  <si>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</si>
  <si>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</si>
  <si>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</si>
  <si>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</si>
  <si>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</si>
  <si>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</si>
  <si>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</si>
  <si>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</si>
  <si>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</si>
  <si>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</si>
  <si>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</si>
  <si>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</si>
  <si>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</si>
  <si>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</si>
  <si>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</si>
  <si>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</si>
  <si>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</si>
  <si>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</si>
  <si>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</si>
  <si>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</si>
  <si>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</si>
  <si>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</si>
  <si>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</si>
  <si>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</si>
  <si>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</si>
  <si>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</si>
  <si>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</si>
  <si>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</si>
  <si>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</si>
  <si>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</si>
  <si>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</si>
  <si>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</si>
  <si>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</si>
  <si>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</si>
  <si>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</si>
  <si>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</si>
  <si>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</si>
  <si>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</si>
  <si>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</si>
  <si>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</si>
  <si>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</si>
  <si>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</si>
  <si>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</si>
  <si>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</si>
  <si>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</si>
  <si>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</si>
  <si>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</si>
  <si>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</si>
  <si>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</si>
  <si>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</si>
  <si>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</si>
  <si>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</si>
  <si>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</si>
  <si>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</si>
  <si>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</si>
  <si>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</si>
  <si>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</si>
  <si>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</si>
  <si>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</si>
  <si>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</si>
  <si>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</si>
  <si>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</si>
  <si>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</si>
  <si>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</si>
  <si>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</si>
  <si>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</si>
  <si>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</si>
  <si>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</si>
  <si>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</si>
  <si>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</si>
  <si>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</si>
  <si>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</si>
  <si>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</si>
  <si>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</si>
  <si>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</si>
  <si>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</si>
  <si>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</si>
  <si>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</si>
  <si>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</si>
  <si>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</si>
  <si>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</si>
  <si>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</si>
  <si>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</si>
  <si>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</si>
  <si>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</si>
  <si>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</si>
  <si>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</si>
  <si>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</si>
  <si>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</si>
  <si>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</si>
  <si>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</si>
  <si>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</si>
  <si>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</si>
  <si>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</si>
  <si>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</si>
  <si>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</si>
  <si>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</si>
  <si>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</si>
  <si>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</si>
  <si>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</si>
  <si>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</si>
  <si>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</si>
  <si>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</si>
  <si>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</si>
  <si>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</si>
  <si>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</si>
  <si>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</si>
  <si>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</si>
  <si>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</si>
  <si>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</si>
  <si>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</si>
  <si>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</si>
  <si>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</si>
  <si>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</si>
  <si>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</si>
  <si>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</si>
  <si>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</si>
  <si>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</si>
  <si>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</si>
  <si>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</si>
  <si>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</si>
  <si>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</si>
  <si>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</si>
  <si>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</si>
  <si>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</si>
  <si>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</si>
  <si>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</si>
  <si>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</si>
  <si>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</si>
  <si>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</si>
  <si>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</si>
  <si>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</si>
  <si>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</si>
  <si>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</si>
  <si>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</si>
  <si>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</si>
  <si>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</si>
  <si>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</si>
  <si>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</si>
  <si>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</si>
  <si>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</si>
  <si>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</si>
  <si>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</si>
  <si>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</si>
  <si>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</si>
  <si>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</si>
  <si>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</si>
  <si>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</si>
  <si>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</si>
  <si>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</si>
  <si>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</si>
  <si>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</si>
  <si>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</si>
  <si>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</si>
  <si>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</si>
  <si>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</si>
  <si>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</si>
  <si>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</si>
  <si>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</si>
  <si>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</si>
  <si>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</si>
  <si>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</si>
  <si>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</si>
  <si>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</si>
  <si>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</si>
  <si>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</si>
  <si>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</si>
  <si>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</si>
  <si>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</si>
  <si>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</si>
  <si>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</si>
  <si>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</si>
  <si>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</si>
  <si>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</si>
  <si>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</si>
  <si>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</si>
  <si>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</si>
  <si>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</si>
  <si>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</si>
  <si>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</si>
  <si>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</si>
  <si>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</si>
  <si>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</si>
  <si>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</si>
  <si>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</si>
  <si>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</si>
  <si>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</si>
  <si>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</si>
  <si>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</si>
  <si>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</si>
  <si>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</si>
  <si>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</si>
  <si>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</si>
  <si>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</si>
  <si>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</si>
  <si>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</si>
  <si>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</si>
  <si>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</si>
  <si>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</si>
  <si>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</si>
  <si>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</si>
  <si>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</si>
  <si>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</si>
  <si>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</si>
  <si>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</si>
  <si>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</si>
  <si>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</si>
  <si>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</si>
  <si>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</si>
  <si>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</si>
  <si>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</si>
  <si>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</si>
  <si>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</si>
  <si>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</si>
  <si>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</si>
  <si>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</si>
  <si>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</si>
  <si>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</si>
  <si>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</si>
  <si>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</si>
  <si>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</si>
  <si>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</si>
  <si>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</si>
  <si>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</si>
  <si>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</si>
  <si>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</si>
  <si>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</si>
  <si>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</si>
  <si>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</si>
  <si>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</si>
  <si>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</si>
  <si>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</si>
  <si>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</si>
  <si>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</si>
  <si>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</si>
  <si>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</si>
  <si>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</si>
  <si>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</si>
  <si>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</si>
  <si>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</si>
  <si>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</si>
  <si>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</si>
  <si>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</si>
  <si>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</si>
  <si>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</si>
  <si>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</si>
  <si>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</si>
  <si>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</si>
  <si>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</si>
  <si>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</si>
  <si>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</si>
  <si>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</si>
  <si>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</si>
  <si>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</si>
  <si>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</si>
  <si>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</si>
  <si>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</si>
  <si>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</si>
  <si>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</si>
  <si>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</si>
  <si>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</si>
  <si>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</si>
  <si>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</si>
  <si>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</si>
  <si>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</si>
  <si>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</si>
  <si>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</si>
  <si>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</si>
  <si>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</si>
  <si>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</si>
  <si>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</si>
  <si>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</si>
  <si>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</si>
  <si>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</si>
  <si>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</si>
  <si>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</si>
  <si>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</si>
  <si>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</si>
  <si>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</si>
  <si>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</si>
  <si>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</si>
  <si>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</si>
  <si>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</si>
  <si>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</si>
  <si>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</si>
  <si>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</si>
  <si>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</si>
  <si>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</si>
  <si>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</si>
  <si>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</si>
  <si>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</si>
  <si>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</si>
  <si>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</si>
  <si>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</si>
  <si>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</si>
  <si>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</si>
  <si>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</si>
  <si>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</si>
  <si>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</si>
  <si>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</si>
  <si>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</si>
  <si>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</si>
  <si>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</si>
  <si>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</si>
  <si>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</si>
  <si>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</si>
  <si>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</si>
  <si>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</si>
  <si>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</si>
  <si>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</si>
  <si>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</si>
  <si>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</si>
  <si>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</si>
  <si>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</si>
  <si>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</si>
  <si>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</si>
  <si>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</si>
  <si>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</si>
  <si>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</si>
  <si>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</si>
  <si>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</si>
  <si>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</si>
  <si>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</si>
  <si>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</si>
  <si>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</si>
  <si>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</si>
  <si>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</si>
  <si>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</si>
  <si>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</si>
  <si>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</si>
  <si>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</si>
  <si>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</si>
  <si>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</si>
  <si>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</si>
  <si>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</si>
  <si>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</si>
  <si>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</si>
  <si>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</si>
  <si>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</si>
  <si>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</si>
  <si>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</si>
  <si>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</si>
  <si>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</si>
  <si>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</si>
  <si>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</si>
  <si>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</si>
  <si>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</si>
  <si>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</si>
  <si>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</si>
  <si>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</si>
  <si>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</si>
  <si>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</si>
  <si>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</si>
  <si>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</si>
  <si>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</si>
  <si>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</si>
  <si>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</si>
  <si>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</si>
  <si>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</si>
  <si>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</si>
  <si>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</si>
  <si>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</si>
  <si>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</si>
  <si>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</si>
  <si>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</si>
  <si>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</si>
  <si>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</si>
  <si>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</si>
  <si>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</si>
  <si>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</si>
  <si>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</si>
  <si>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</si>
  <si>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</si>
  <si>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</si>
  <si>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</si>
  <si>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</si>
  <si>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</si>
  <si>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</si>
  <si>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</si>
  <si>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</si>
  <si>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</si>
  <si>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</si>
  <si>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</si>
  <si>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</si>
  <si>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</si>
  <si>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</si>
  <si>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</si>
  <si>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</si>
  <si>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</si>
  <si>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</si>
  <si>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</si>
  <si>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</si>
  <si>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</si>
  <si>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</si>
  <si>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</si>
  <si>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</si>
  <si>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</si>
  <si>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</si>
  <si>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</si>
  <si>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</si>
  <si>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</si>
  <si>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</si>
  <si>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</si>
  <si>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</si>
  <si>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</si>
  <si>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</si>
  <si>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</si>
  <si>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</si>
  <si>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</si>
  <si>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</si>
  <si>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</si>
  <si>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</si>
  <si>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</si>
  <si>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</si>
  <si>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</si>
  <si>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</si>
  <si>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</si>
  <si>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</si>
  <si>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</si>
  <si>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</si>
  <si>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</si>
  <si>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</si>
  <si>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</si>
  <si>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</si>
  <si>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</si>
  <si>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</si>
  <si>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</si>
  <si>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</si>
  <si>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</si>
  <si>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</si>
  <si>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</si>
  <si>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</si>
  <si>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</si>
  <si>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</si>
  <si>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</si>
  <si>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</si>
  <si>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</si>
  <si>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</si>
  <si>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</si>
  <si>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</si>
  <si>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</si>
  <si>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</si>
  <si>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</si>
  <si>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</si>
  <si>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</si>
  <si>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</si>
  <si>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</si>
  <si>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</si>
  <si>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</si>
  <si>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</si>
  <si>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</si>
  <si>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</si>
  <si>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</si>
  <si>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</si>
  <si>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</si>
  <si>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</si>
  <si>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</si>
  <si>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</si>
  <si>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</si>
  <si>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</si>
  <si>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</si>
  <si>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</si>
  <si>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</si>
  <si>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</si>
  <si>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</si>
  <si>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</si>
  <si>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</si>
  <si>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</si>
  <si>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</si>
  <si>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</si>
  <si>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</si>
  <si>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</si>
  <si>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</si>
  <si>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</si>
  <si>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</si>
  <si>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</si>
  <si>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</si>
  <si>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</si>
  <si>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</si>
  <si>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</si>
  <si>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</si>
  <si>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</si>
  <si>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</si>
  <si>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</si>
  <si>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</si>
  <si>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</si>
  <si>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</si>
  <si>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</si>
  <si>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</si>
  <si>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</si>
  <si>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</si>
  <si>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</si>
  <si>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</si>
  <si>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</si>
  <si>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</si>
  <si>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</si>
  <si>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</si>
  <si>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</si>
  <si>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</si>
  <si>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</si>
  <si>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</si>
  <si>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</si>
  <si>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</si>
  <si>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</si>
  <si>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</si>
  <si>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</si>
  <si>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</si>
  <si>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</si>
  <si>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</si>
  <si>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</si>
  <si>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</si>
  <si>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</si>
  <si>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</si>
  <si>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</si>
  <si>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</si>
  <si>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</si>
  <si>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</si>
  <si>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</si>
  <si>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</si>
  <si>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</si>
  <si>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</si>
  <si>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</si>
  <si>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</si>
  <si>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</si>
  <si>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</si>
  <si>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</si>
  <si>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</si>
  <si>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</si>
  <si>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</si>
  <si>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</si>
  <si>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</si>
  <si>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</si>
  <si>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</si>
  <si>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</si>
  <si>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</si>
  <si>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</si>
  <si>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</si>
  <si>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</si>
  <si>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</si>
  <si>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</si>
  <si>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</si>
  <si>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</si>
  <si>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</si>
  <si>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</si>
  <si>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</si>
  <si>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</si>
  <si>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</si>
  <si>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</si>
  <si>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</si>
  <si>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</si>
  <si>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</si>
  <si>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</si>
  <si>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</si>
  <si>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</si>
  <si>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</si>
  <si>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</si>
  <si>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</si>
  <si>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</si>
  <si>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</si>
  <si>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</si>
  <si>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</si>
  <si>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</si>
  <si>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</si>
  <si>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</si>
  <si>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</si>
  <si>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</si>
  <si>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</si>
  <si>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</si>
  <si>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</si>
  <si>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</si>
  <si>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</si>
  <si>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</si>
  <si>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</si>
  <si>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</si>
  <si>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</si>
  <si>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</si>
  <si>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</si>
  <si>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</si>
  <si>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</si>
  <si>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</si>
  <si>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</si>
  <si>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</si>
  <si>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</si>
  <si>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</si>
  <si>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</si>
  <si>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</si>
  <si>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</si>
  <si>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</si>
  <si>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</si>
  <si>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</si>
  <si>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</si>
  <si>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</si>
  <si>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</si>
  <si>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</si>
  <si>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</si>
  <si>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</si>
  <si>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</si>
  <si>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</si>
  <si>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</si>
  <si>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</si>
  <si>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</si>
  <si>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</si>
  <si>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</si>
  <si>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</si>
  <si>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</si>
  <si>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</si>
  <si>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</si>
  <si>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</si>
  <si>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</si>
  <si>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</si>
  <si>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</si>
  <si>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</si>
  <si>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</si>
  <si>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</si>
  <si>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</si>
  <si>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</si>
  <si>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</si>
  <si>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</si>
  <si>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</si>
  <si>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</si>
  <si>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</si>
  <si>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</si>
  <si>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</si>
  <si>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</si>
  <si>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</si>
  <si>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</si>
  <si>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</si>
  <si>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</si>
  <si>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</si>
  <si>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</si>
  <si>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</si>
  <si>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</si>
  <si>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</si>
  <si>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</si>
  <si>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</si>
  <si>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</si>
  <si>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</si>
  <si>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</si>
  <si>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</si>
  <si>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</si>
  <si>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</si>
  <si>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</si>
  <si>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</si>
  <si>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</si>
  <si>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</si>
  <si>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</si>
  <si>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</si>
  <si>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</si>
  <si>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</si>
  <si>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</si>
  <si>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</si>
  <si>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</si>
  <si>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</si>
  <si>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</si>
  <si>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</si>
  <si>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</si>
  <si>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</si>
  <si>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</si>
  <si>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</si>
  <si>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</si>
  <si>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</si>
  <si>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</si>
  <si>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</si>
  <si>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</si>
  <si>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</si>
  <si>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</si>
  <si>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</si>
  <si>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</si>
  <si>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</si>
  <si>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</si>
  <si>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</si>
  <si>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</si>
  <si>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</si>
  <si>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</si>
  <si>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</si>
  <si>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</si>
  <si>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</si>
  <si>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</si>
  <si>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</si>
  <si>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</si>
  <si>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</si>
  <si>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</si>
  <si>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</si>
  <si>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</si>
  <si>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</si>
  <si>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</si>
  <si>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</si>
  <si>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</si>
  <si>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</si>
  <si>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</si>
  <si>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</si>
  <si>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</si>
  <si>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</si>
  <si>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</si>
  <si>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</si>
  <si>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</si>
  <si>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</si>
  <si>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</si>
  <si>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</si>
  <si>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</si>
  <si>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</si>
  <si>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</si>
  <si>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</si>
  <si>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</si>
  <si>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</si>
  <si>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</si>
  <si>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</si>
  <si>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</si>
  <si>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</si>
  <si>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</si>
  <si>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</si>
  <si>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</si>
  <si>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</si>
  <si>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</si>
  <si>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</si>
  <si>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</si>
  <si>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</si>
  <si>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</si>
  <si>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</si>
  <si>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</si>
  <si>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</si>
  <si>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</si>
  <si>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</si>
  <si>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</si>
  <si>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</si>
  <si>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</si>
  <si>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</si>
  <si>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</si>
  <si>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</si>
  <si>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</si>
  <si>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</si>
  <si>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</si>
  <si>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</si>
  <si>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</si>
  <si>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</si>
  <si>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</si>
  <si>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</si>
  <si>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</si>
  <si>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</si>
  <si>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</si>
  <si>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</si>
  <si>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</si>
  <si>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</si>
  <si>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</si>
  <si>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</si>
  <si>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</si>
  <si>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</si>
  <si>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</si>
  <si>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</si>
  <si>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</si>
  <si>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</si>
  <si>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</si>
  <si>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</si>
  <si>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</si>
  <si>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</si>
  <si>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</si>
  <si>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</si>
  <si>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</si>
  <si>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</si>
  <si>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</si>
  <si>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</si>
  <si>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</si>
  <si>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</si>
  <si>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</si>
  <si>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</si>
  <si>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</si>
  <si>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</si>
  <si>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</si>
  <si>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</si>
  <si>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</si>
  <si>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</si>
  <si>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</si>
  <si>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</si>
  <si>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</si>
  <si>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</si>
  <si>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</si>
  <si>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</si>
  <si>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</si>
  <si>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</si>
  <si>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</si>
  <si>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</si>
  <si>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</si>
  <si>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</si>
  <si>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</si>
  <si>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</si>
  <si>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</si>
  <si>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</si>
  <si>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</si>
  <si>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</si>
  <si>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</si>
  <si>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</si>
  <si>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</si>
  <si>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</si>
  <si>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</si>
  <si>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</si>
  <si>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</si>
  <si>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</si>
  <si>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</si>
  <si>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</si>
  <si>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</si>
  <si>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</si>
  <si>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</si>
  <si>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</si>
  <si>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</si>
  <si>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</si>
  <si>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</si>
  <si>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</si>
  <si>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</si>
  <si>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</si>
  <si>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</si>
  <si>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</si>
  <si>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</si>
  <si>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</si>
  <si>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</si>
  <si>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</si>
  <si>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</si>
  <si>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</si>
  <si>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</si>
  <si>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</si>
  <si>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</si>
  <si>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</si>
  <si>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</si>
  <si>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</si>
  <si>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</si>
  <si>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</si>
  <si>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</si>
  <si>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</si>
  <si>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</si>
  <si>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</si>
  <si>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</si>
  <si>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</si>
  <si>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</si>
  <si>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</si>
  <si>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</si>
  <si>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</si>
  <si>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</si>
  <si>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</si>
  <si>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</si>
  <si>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</si>
  <si>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</si>
  <si>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</si>
  <si>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</si>
  <si>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</si>
  <si>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</si>
  <si>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</si>
  <si>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</si>
  <si>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</si>
  <si>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</si>
  <si>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</si>
  <si>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</si>
  <si>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</si>
  <si>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</si>
  <si>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</si>
  <si>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</si>
  <si>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</si>
  <si>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</si>
  <si>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</si>
  <si>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</si>
  <si>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</si>
  <si>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</si>
  <si>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</si>
  <si>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</si>
  <si>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</si>
  <si>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</si>
  <si>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</si>
  <si>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</si>
  <si>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</si>
  <si>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</si>
  <si>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</si>
  <si>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</si>
  <si>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</si>
  <si>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</si>
  <si>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</si>
  <si>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</si>
  <si>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</si>
  <si>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</si>
  <si>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</si>
  <si>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</si>
  <si>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</si>
  <si>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</si>
  <si>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</si>
  <si>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</si>
  <si>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</si>
  <si>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</si>
  <si>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</si>
  <si>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</si>
  <si>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</si>
  <si>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</si>
  <si>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</si>
  <si>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</si>
  <si>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</si>
  <si>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</si>
  <si>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</si>
  <si>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</si>
  <si>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</si>
  <si>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</si>
  <si>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</si>
  <si>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</si>
  <si>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</si>
  <si>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</si>
  <si>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</si>
  <si>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</si>
  <si>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</si>
  <si>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</si>
  <si>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</si>
  <si>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</si>
  <si>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</si>
  <si>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</si>
  <si>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</si>
  <si>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</si>
  <si>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</si>
  <si>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</si>
  <si>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</si>
  <si>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</si>
  <si>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</si>
  <si>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</si>
  <si>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</si>
  <si>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</si>
  <si>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</si>
  <si>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</si>
  <si>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</si>
  <si>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</si>
  <si>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</si>
  <si>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</si>
  <si>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</si>
  <si>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</si>
  <si>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</si>
  <si>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</si>
  <si>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</si>
  <si>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</si>
  <si>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</si>
  <si>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</si>
  <si>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</si>
  <si>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</si>
  <si>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</si>
  <si>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</si>
  <si>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</si>
  <si>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</si>
  <si>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</si>
  <si>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</si>
  <si>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</si>
  <si>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</si>
  <si>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</si>
  <si>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</si>
  <si>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</si>
  <si>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</si>
  <si>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</si>
  <si>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</si>
  <si>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</si>
  <si>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</si>
  <si>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</si>
  <si>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</si>
  <si>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</si>
  <si>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</si>
  <si>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</si>
  <si>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</si>
  <si>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</si>
  <si>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</si>
  <si>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</si>
  <si>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</si>
  <si>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</si>
  <si>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</si>
  <si>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</si>
  <si>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</si>
  <si>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</si>
  <si>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</si>
  <si>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</si>
  <si>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</si>
  <si>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</si>
  <si>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</si>
  <si>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</si>
  <si>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</si>
  <si>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</si>
  <si>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</si>
  <si>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</si>
  <si>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</si>
  <si>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</si>
  <si>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</si>
  <si>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</si>
  <si>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</si>
  <si>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</si>
  <si>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</si>
  <si>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</si>
  <si>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</si>
  <si>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</si>
  <si>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</si>
  <si>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</si>
  <si>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</si>
  <si>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</si>
  <si>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</si>
  <si>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</si>
  <si>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</si>
  <si>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</si>
  <si>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</si>
  <si>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</si>
  <si>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</si>
  <si>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</si>
  <si>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</si>
  <si>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</si>
  <si>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</si>
  <si>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</si>
  <si>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</si>
  <si>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</si>
  <si>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</si>
  <si>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</si>
  <si>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</si>
  <si>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</si>
  <si>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</si>
  <si>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</si>
  <si>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</si>
  <si>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</si>
  <si>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</si>
  <si>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</si>
  <si>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</si>
  <si>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</si>
  <si>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</si>
  <si>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</si>
  <si>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</si>
  <si>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</si>
  <si>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</si>
  <si>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</si>
  <si>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</si>
  <si>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</si>
  <si>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</si>
  <si>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</si>
  <si>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</si>
  <si>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</si>
  <si>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</si>
  <si>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</si>
  <si>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</si>
  <si>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</si>
  <si>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</si>
  <si>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</si>
  <si>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</si>
  <si>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</si>
  <si>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</si>
  <si>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</si>
  <si>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</si>
  <si>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</si>
  <si>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</si>
  <si>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</si>
  <si>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</si>
  <si>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</si>
  <si>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</si>
  <si>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</si>
  <si>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</si>
  <si>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</si>
  <si>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</si>
  <si>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</si>
  <si>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</si>
  <si>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</si>
  <si>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</si>
  <si>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</si>
  <si>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</si>
  <si>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</si>
  <si>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</si>
  <si>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</si>
  <si>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</si>
  <si>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</si>
  <si>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</si>
  <si>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</si>
  <si>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</si>
  <si>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</si>
  <si>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</si>
  <si>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</si>
  <si>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</si>
  <si>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</si>
  <si>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</si>
  <si>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</si>
  <si>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</si>
  <si>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</si>
  <si>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</si>
  <si>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</si>
  <si>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</si>
  <si>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</si>
  <si>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</si>
  <si>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</si>
  <si>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</si>
  <si>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</si>
  <si>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</si>
  <si>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</si>
  <si>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</si>
  <si>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</si>
  <si>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</si>
  <si>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</si>
  <si>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</si>
  <si>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</si>
  <si>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</si>
  <si>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</si>
  <si>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</si>
  <si>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</si>
  <si>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</si>
  <si>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</si>
  <si>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</si>
  <si>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</si>
  <si>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</si>
  <si>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</si>
  <si>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</si>
  <si>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</si>
  <si>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</si>
  <si>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</si>
  <si>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</si>
  <si>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</si>
  <si>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</si>
  <si>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</si>
  <si>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</si>
  <si>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</si>
  <si>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</si>
  <si>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</si>
  <si>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</si>
  <si>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</si>
  <si>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</si>
  <si>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</si>
  <si>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</si>
  <si>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</si>
  <si>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</si>
  <si>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</si>
  <si>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</si>
  <si>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</si>
  <si>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</si>
  <si>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</si>
  <si>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</si>
  <si>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</si>
  <si>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</si>
  <si>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</si>
  <si>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</si>
  <si>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</si>
  <si>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</si>
  <si>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</si>
  <si>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</si>
  <si>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</si>
  <si>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</si>
  <si>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</si>
  <si>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</si>
  <si>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</si>
  <si>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</si>
  <si>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</si>
  <si>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</si>
  <si>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</si>
  <si>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</si>
  <si>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</si>
  <si>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</si>
  <si>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</si>
  <si>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</si>
  <si>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</si>
  <si>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</si>
  <si>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</si>
  <si>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</si>
  <si>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</si>
  <si>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</si>
  <si>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</si>
  <si>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</si>
  <si>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</si>
  <si>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</si>
  <si>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</si>
  <si>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</si>
  <si>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</si>
  <si>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</si>
  <si>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</si>
  <si>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</si>
  <si>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</si>
  <si>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</si>
  <si>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</si>
  <si>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</si>
  <si>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</si>
  <si>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</si>
  <si>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</si>
  <si>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</si>
  <si>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</si>
  <si>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</si>
  <si>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</si>
  <si>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</si>
  <si>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</si>
  <si>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</si>
  <si>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</si>
  <si>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</si>
  <si>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</si>
  <si>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</si>
  <si>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</si>
  <si>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</si>
  <si>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</si>
  <si>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</si>
  <si>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</si>
  <si>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</si>
  <si>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</si>
  <si>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</si>
  <si>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</si>
  <si>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</si>
  <si>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</si>
  <si>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</si>
  <si>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</si>
  <si>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</si>
  <si>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</si>
  <si>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</si>
  <si>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</si>
  <si>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</si>
  <si>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</si>
  <si>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</si>
  <si>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</si>
  <si>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</si>
  <si>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</si>
  <si>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</si>
  <si>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</si>
  <si>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</si>
  <si>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</si>
  <si>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</si>
  <si>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</si>
  <si>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</si>
  <si>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</si>
  <si>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</si>
  <si>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</si>
  <si>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</si>
  <si>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</si>
  <si>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</si>
  <si>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</si>
  <si>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</si>
  <si>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</si>
  <si>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</si>
  <si>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</si>
  <si>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</si>
  <si>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</si>
  <si>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</si>
  <si>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</si>
  <si>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</si>
  <si>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</si>
  <si>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</si>
  <si>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</si>
  <si>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</si>
  <si>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</si>
  <si>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</si>
  <si>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</si>
  <si>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</si>
  <si>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</si>
  <si>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</si>
  <si>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</si>
  <si>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</si>
  <si>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</si>
  <si>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</si>
  <si>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</si>
  <si>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</si>
  <si>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</si>
  <si>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</si>
  <si>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</si>
  <si>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</si>
  <si>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</si>
  <si>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</si>
  <si>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</si>
  <si>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</si>
  <si>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</si>
  <si>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</si>
  <si>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</si>
  <si>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</si>
  <si>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</si>
  <si>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</si>
  <si>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</si>
  <si>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</si>
  <si>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</si>
  <si>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</si>
  <si>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</si>
  <si>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</si>
  <si>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</si>
  <si>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</si>
  <si>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</si>
  <si>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</si>
  <si>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</si>
  <si>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</si>
  <si>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</si>
  <si>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</si>
  <si>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</si>
  <si>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</si>
  <si>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</si>
  <si>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</si>
  <si>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</si>
  <si>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</si>
  <si>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</si>
  <si>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</si>
  <si>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</si>
  <si>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</si>
  <si>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</si>
  <si>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</si>
  <si>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</si>
  <si>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</si>
  <si>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</si>
  <si>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</si>
  <si>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</si>
  <si>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</si>
  <si>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</si>
  <si>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</si>
  <si>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</si>
  <si>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</si>
  <si>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</si>
  <si>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</si>
  <si>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</si>
  <si>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</si>
  <si>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</si>
  <si>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</si>
  <si>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</si>
  <si>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</si>
  <si>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</si>
  <si>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</si>
  <si>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</si>
  <si>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</si>
  <si>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</si>
  <si>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</si>
  <si>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</si>
  <si>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</si>
  <si>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</si>
  <si>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</si>
  <si>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</si>
  <si>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</si>
  <si>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</si>
  <si>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</si>
  <si>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</si>
  <si>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</si>
  <si>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</si>
  <si>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</si>
  <si>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</si>
  <si>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</si>
  <si>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</si>
  <si>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</si>
  <si>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</si>
  <si>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</si>
  <si>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</si>
  <si>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</si>
  <si>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</si>
  <si>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</si>
  <si>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</si>
  <si>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</si>
  <si>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</si>
  <si>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</si>
  <si>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</si>
  <si>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</si>
  <si>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</si>
  <si>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</si>
  <si>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</si>
  <si>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</si>
  <si>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</si>
  <si>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</si>
  <si>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</si>
  <si>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</si>
  <si>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</si>
  <si>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</si>
  <si>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</si>
  <si>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</si>
  <si>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</si>
  <si>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</si>
  <si>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</si>
  <si>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</si>
  <si>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</si>
  <si>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</si>
  <si>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</si>
  <si>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</si>
  <si>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</si>
  <si>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</si>
  <si>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</si>
  <si>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</si>
  <si>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</si>
  <si>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</si>
  <si>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</si>
  <si>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</si>
  <si>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</si>
  <si>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</si>
  <si>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</si>
  <si>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</si>
  <si>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</si>
  <si>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</si>
  <si>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</si>
  <si>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</si>
  <si>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</si>
  <si>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</si>
  <si>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</si>
  <si>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</si>
  <si>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</si>
  <si>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</si>
  <si>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</si>
  <si>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</si>
  <si>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</si>
  <si>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</si>
  <si>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</si>
  <si>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</si>
  <si>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</si>
  <si>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</si>
  <si>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</si>
  <si>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</si>
  <si>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</si>
  <si>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</si>
  <si>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</si>
  <si>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</si>
  <si>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</si>
  <si>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</si>
  <si>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</si>
  <si>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</si>
  <si>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</si>
  <si>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</si>
  <si>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</si>
  <si>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</si>
  <si>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</si>
  <si>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</si>
  <si>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</si>
  <si>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</si>
  <si>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</si>
  <si>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</si>
  <si>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</si>
  <si>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</si>
  <si>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</si>
  <si>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</si>
  <si>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</si>
  <si>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</si>
  <si>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</si>
  <si>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</si>
  <si>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</si>
  <si>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</si>
  <si>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</si>
  <si>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</si>
  <si>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</si>
  <si>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</si>
  <si>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</si>
  <si>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</si>
  <si>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</si>
  <si>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</si>
  <si>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</si>
  <si>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</si>
  <si>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</si>
  <si>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</si>
  <si>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</si>
  <si>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</si>
  <si>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</si>
  <si>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</si>
  <si>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</si>
  <si>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</si>
  <si>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</si>
  <si>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</si>
  <si>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</si>
  <si>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</si>
  <si>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</si>
  <si>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</si>
  <si>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</si>
  <si>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</si>
  <si>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</si>
  <si>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</si>
  <si>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</si>
  <si>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</si>
  <si>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</si>
  <si>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</si>
  <si>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</si>
  <si>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</si>
  <si>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</si>
  <si>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</si>
  <si>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</si>
  <si>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</si>
  <si>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</si>
  <si>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</si>
  <si>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</si>
  <si>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</si>
  <si>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</si>
  <si>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</si>
  <si>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</si>
  <si>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</si>
  <si>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</si>
  <si>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</si>
  <si>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</si>
  <si>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</si>
  <si>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</si>
  <si>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</si>
  <si>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</si>
  <si>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</si>
  <si>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</si>
  <si>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</si>
  <si>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</si>
  <si>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</si>
  <si>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</si>
  <si>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</si>
  <si>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</si>
  <si>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</si>
  <si>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</si>
  <si>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</si>
  <si>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</si>
  <si>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</si>
  <si>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</si>
  <si>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</si>
  <si>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</si>
  <si>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</si>
  <si>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</si>
  <si>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</si>
  <si>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</si>
  <si>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</si>
  <si>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</si>
  <si>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</si>
  <si>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</si>
  <si>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</si>
  <si>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</si>
  <si>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</si>
  <si>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</si>
  <si>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</si>
  <si>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</si>
  <si>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</si>
  <si>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</si>
  <si>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</si>
  <si>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</si>
  <si>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</si>
  <si>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</si>
  <si>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</si>
  <si>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</si>
  <si>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</si>
  <si>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</si>
  <si>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</si>
  <si>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</si>
  <si>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</si>
  <si>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</si>
  <si>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</si>
  <si>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</si>
  <si>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</si>
  <si>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</si>
  <si>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</si>
  <si>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</si>
  <si>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</si>
  <si>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</si>
  <si>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</si>
  <si>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</si>
  <si>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</si>
  <si>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</si>
  <si>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</si>
  <si>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</si>
  <si>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</si>
  <si>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</si>
  <si>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</si>
  <si>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</si>
  <si>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</si>
  <si>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</si>
  <si>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</si>
  <si>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</si>
  <si>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</si>
  <si>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</si>
  <si>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</si>
  <si>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</si>
  <si>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</si>
  <si>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</si>
  <si>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</si>
  <si>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</si>
  <si>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</si>
  <si>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</si>
  <si>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</si>
  <si>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</si>
  <si>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</si>
  <si>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</si>
  <si>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</si>
  <si>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</si>
  <si>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</si>
  <si>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</si>
  <si>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</si>
  <si>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</si>
  <si>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</si>
  <si>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</si>
  <si>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</si>
  <si>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</si>
  <si>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</si>
  <si>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</si>
  <si>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</si>
  <si>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</si>
  <si>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</si>
  <si>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</si>
  <si>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</si>
  <si>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</si>
  <si>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</si>
  <si>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</si>
  <si>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</si>
  <si>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</si>
  <si>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</si>
  <si>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</si>
  <si>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</si>
  <si>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</si>
  <si>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</si>
  <si>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</si>
  <si>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</si>
  <si>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</si>
  <si>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</si>
  <si>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</si>
  <si>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</si>
  <si>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</si>
  <si>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</si>
  <si>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</si>
  <si>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</si>
  <si>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</si>
  <si>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</si>
  <si>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</si>
  <si>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</si>
  <si>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</si>
  <si>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</si>
  <si>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</si>
  <si>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</si>
  <si>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</si>
  <si>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</si>
  <si>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</si>
  <si>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</si>
  <si>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</si>
  <si>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</si>
  <si>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</si>
  <si>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</si>
  <si>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</si>
  <si>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</si>
  <si>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</si>
  <si>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</si>
  <si>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</si>
  <si>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</si>
  <si>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</si>
  <si>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</si>
  <si>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</si>
  <si>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</si>
  <si>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</si>
  <si>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</si>
  <si>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</si>
  <si>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</si>
  <si>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</si>
  <si>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</si>
  <si>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</si>
  <si>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</si>
  <si>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</si>
  <si>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</si>
  <si>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</si>
  <si>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</si>
  <si>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</si>
  <si>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</si>
  <si>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</si>
  <si>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</si>
  <si>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</si>
  <si>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</si>
  <si>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</si>
  <si>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</si>
  <si>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</si>
  <si>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</si>
  <si>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</si>
  <si>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</si>
  <si>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</si>
  <si>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</si>
  <si>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</si>
  <si>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</si>
  <si>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</si>
  <si>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</si>
  <si>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</si>
  <si>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</si>
  <si>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</si>
  <si>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</si>
  <si>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</si>
  <si>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</si>
  <si>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</si>
  <si>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</si>
  <si>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</si>
  <si>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</si>
  <si>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</si>
  <si>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</si>
  <si>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</si>
  <si>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</si>
  <si>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</si>
  <si>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</si>
  <si>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</si>
  <si>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</si>
  <si>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</si>
  <si>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</si>
  <si>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</si>
  <si>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</si>
  <si>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</si>
  <si>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</si>
  <si>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</si>
  <si>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</si>
  <si>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</si>
  <si>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</si>
  <si>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</si>
  <si>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</si>
  <si>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</si>
  <si>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</si>
  <si>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</si>
  <si>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</si>
  <si>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</si>
  <si>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</si>
  <si>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</si>
  <si>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</si>
  <si>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</si>
  <si>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</si>
  <si>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</si>
  <si>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</si>
  <si>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</si>
  <si>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</si>
  <si>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</si>
  <si>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</si>
  <si>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</si>
  <si>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</si>
  <si>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</si>
  <si>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</si>
  <si>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</si>
  <si>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</si>
  <si>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</si>
  <si>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</si>
  <si>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</si>
  <si>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</si>
  <si>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</si>
  <si>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</si>
  <si>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</si>
  <si>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</si>
  <si>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</si>
  <si>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</si>
  <si>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</si>
  <si>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</si>
  <si>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</si>
  <si>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</si>
  <si>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</si>
  <si>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</si>
  <si>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</si>
  <si>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</si>
  <si>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</si>
  <si>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</si>
  <si>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</si>
  <si>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</si>
  <si>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</si>
  <si>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</si>
  <si>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</si>
  <si>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</si>
  <si>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</si>
  <si>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</si>
  <si>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</si>
  <si>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</si>
  <si>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</si>
  <si>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</si>
  <si>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</si>
  <si>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</si>
  <si>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</si>
  <si>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</si>
  <si>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</si>
  <si>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</si>
  <si>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</si>
  <si>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</si>
  <si>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</si>
  <si>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</si>
  <si>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</si>
  <si>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</si>
  <si>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</si>
  <si>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</si>
  <si>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</si>
  <si>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</si>
  <si>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</si>
  <si>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</si>
  <si>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</si>
  <si>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</si>
  <si>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</si>
  <si>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</si>
  <si>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</si>
  <si>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</si>
  <si>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</si>
  <si>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</si>
  <si>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</si>
  <si>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</si>
  <si>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</si>
  <si>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</si>
  <si>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</si>
  <si>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</si>
  <si>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</si>
  <si>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</si>
  <si>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</si>
  <si>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</si>
  <si>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</si>
  <si>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</si>
  <si>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</si>
  <si>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</si>
  <si>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</si>
  <si>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</si>
  <si>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</si>
  <si>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</si>
  <si>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</si>
  <si>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</si>
  <si>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</si>
  <si>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</si>
  <si>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</si>
  <si>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</si>
  <si>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</si>
  <si>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</si>
  <si>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</si>
  <si>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</si>
  <si>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</si>
  <si>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</si>
  <si>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</si>
  <si>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</si>
  <si>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</si>
  <si>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</si>
  <si>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</si>
  <si>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</si>
  <si>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</si>
  <si>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</si>
  <si>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</si>
  <si>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</si>
  <si>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</si>
  <si>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</si>
  <si>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</si>
  <si>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</si>
  <si>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</si>
  <si>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</si>
  <si>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</si>
  <si>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</si>
  <si>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</si>
  <si>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</si>
  <si>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</si>
  <si>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</si>
  <si>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</si>
  <si>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</si>
  <si>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</si>
  <si>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</si>
  <si>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</si>
  <si>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</si>
  <si>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</si>
  <si>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</si>
  <si>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</si>
  <si>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</si>
  <si>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</si>
  <si>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</si>
  <si>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</si>
  <si>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</si>
  <si>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</si>
  <si>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</si>
  <si>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</si>
  <si>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</si>
  <si>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</si>
  <si>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</si>
  <si>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</si>
  <si>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</si>
  <si>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</si>
  <si>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</si>
  <si>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</si>
  <si>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</si>
  <si>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</si>
  <si>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</si>
  <si>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</si>
  <si>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</si>
  <si>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</si>
  <si>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</si>
  <si>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</si>
  <si>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</si>
  <si>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</si>
  <si>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</si>
  <si>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</si>
  <si>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</si>
  <si>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</si>
  <si>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</si>
  <si>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</si>
  <si>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</si>
  <si>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</si>
  <si>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</si>
  <si>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</si>
  <si>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</si>
  <si>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</si>
  <si>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</si>
  <si>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</si>
  <si>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</si>
  <si>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</si>
  <si>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</si>
  <si>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</si>
  <si>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</si>
  <si>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</si>
  <si>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</si>
  <si>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</si>
  <si>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</si>
  <si>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</si>
  <si>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</si>
  <si>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</si>
  <si>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</si>
  <si>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</si>
  <si>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</si>
  <si>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</si>
  <si>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</si>
  <si>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</si>
  <si>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</si>
  <si>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</si>
  <si>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</si>
  <si>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</si>
  <si>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</si>
  <si>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</si>
  <si>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</si>
  <si>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</si>
  <si>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</si>
  <si>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</si>
  <si>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</si>
  <si>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</si>
  <si>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</si>
  <si>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</si>
  <si>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</si>
  <si>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</si>
  <si>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</si>
  <si>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</si>
  <si>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</si>
  <si>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</si>
  <si>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</si>
  <si>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</si>
  <si>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</si>
  <si>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</si>
  <si>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</si>
  <si>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</si>
  <si>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</si>
  <si>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</si>
  <si>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</si>
  <si>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</si>
  <si>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</si>
  <si>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</si>
  <si>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</si>
  <si>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</si>
  <si>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</si>
  <si>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</si>
  <si>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</si>
  <si>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</si>
  <si>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</si>
  <si>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</si>
  <si>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</si>
  <si>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</si>
  <si>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</si>
  <si>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</si>
  <si>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</si>
  <si>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</si>
  <si>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</si>
  <si>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</si>
  <si>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</si>
  <si>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</si>
  <si>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</si>
  <si>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</si>
  <si>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</si>
  <si>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</si>
  <si>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</si>
  <si>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</si>
  <si>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</si>
  <si>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</si>
  <si>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</si>
  <si>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</si>
  <si>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</si>
  <si>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</si>
  <si>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</si>
  <si>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</si>
  <si>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</si>
  <si>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</si>
  <si>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</si>
  <si>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</si>
  <si>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</si>
  <si>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</si>
  <si>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</si>
  <si>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</si>
  <si>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</si>
  <si>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</si>
  <si>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</si>
  <si>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</si>
  <si>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</si>
  <si>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</si>
  <si>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</si>
  <si>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</si>
  <si>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</si>
  <si>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</si>
  <si>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</si>
  <si>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</si>
  <si>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</si>
  <si>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</si>
  <si>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</si>
  <si>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</si>
  <si>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</si>
  <si>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</si>
  <si>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</si>
  <si>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</si>
  <si>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</si>
  <si>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</si>
  <si>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</si>
  <si>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</si>
  <si>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</si>
  <si>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</si>
  <si>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</si>
  <si>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</si>
  <si>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</si>
  <si>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</si>
  <si>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</si>
  <si>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</si>
  <si>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</si>
  <si>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</si>
  <si>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</si>
  <si>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</si>
  <si>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</si>
  <si>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</si>
  <si>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</si>
  <si>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</si>
  <si>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</si>
  <si>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</si>
  <si>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</si>
  <si>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</si>
  <si>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</si>
  <si>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</si>
  <si>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</si>
  <si>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</si>
  <si>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</si>
  <si>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</si>
  <si>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</si>
  <si>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</si>
  <si>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</si>
  <si>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</si>
  <si>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</si>
  <si>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</si>
  <si>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</si>
  <si>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</si>
  <si>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</si>
  <si>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</si>
  <si>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</si>
  <si>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</si>
  <si>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</si>
  <si>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</si>
  <si>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</si>
  <si>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</si>
  <si>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</si>
  <si>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</si>
  <si>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</si>
  <si>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</si>
  <si>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</si>
  <si>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</si>
  <si>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</si>
  <si>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</si>
  <si>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</si>
  <si>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</si>
  <si>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</si>
  <si>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</si>
  <si>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</si>
  <si>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</si>
  <si>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</si>
  <si>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</si>
  <si>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</si>
  <si>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</si>
  <si>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</si>
  <si>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</si>
  <si>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</si>
  <si>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</si>
  <si>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</si>
  <si>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</si>
  <si>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</si>
  <si>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</si>
  <si>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</si>
  <si>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</si>
  <si>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</si>
  <si>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</si>
  <si>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</si>
  <si>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</si>
  <si>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</si>
  <si>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</si>
  <si>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</si>
  <si>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</si>
  <si>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</si>
  <si>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</si>
  <si>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</si>
  <si>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</si>
  <si>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</si>
  <si>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</si>
  <si>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</si>
  <si>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</si>
  <si>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</si>
  <si>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</si>
  <si>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</si>
  <si>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</si>
  <si>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</si>
  <si>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</si>
  <si>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</si>
  <si>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</si>
  <si>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</si>
  <si>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</si>
  <si>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</si>
  <si>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</si>
  <si>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</si>
  <si>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</si>
  <si>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</si>
  <si>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</si>
  <si>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</si>
  <si>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</si>
  <si>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</si>
  <si>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</si>
  <si>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</si>
  <si>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</si>
  <si>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</si>
  <si>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</si>
  <si>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</si>
  <si>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</si>
  <si>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</si>
  <si>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</si>
  <si>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</si>
  <si>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</si>
  <si>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</si>
  <si>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</si>
  <si>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</si>
  <si>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</si>
  <si>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</si>
  <si>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</si>
  <si>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</si>
  <si>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</si>
  <si>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</si>
  <si>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</si>
  <si>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</si>
  <si>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</si>
  <si>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</si>
  <si>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</si>
  <si>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</si>
  <si>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</si>
  <si>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</si>
  <si>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</si>
  <si>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</si>
  <si>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</si>
  <si>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</si>
  <si>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</si>
  <si>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</si>
  <si>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</si>
  <si>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</si>
  <si>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</si>
  <si>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</si>
  <si>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</si>
  <si>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</si>
  <si>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</si>
  <si>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</si>
  <si>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</si>
  <si>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</si>
  <si>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</si>
  <si>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</si>
  <si>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</si>
  <si>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</si>
  <si>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</si>
  <si>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</si>
  <si>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</si>
  <si>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</si>
  <si>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</si>
  <si>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</si>
  <si>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</si>
  <si>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</si>
  <si>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</si>
  <si>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</si>
  <si>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</si>
  <si>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</si>
  <si>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</si>
  <si>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</si>
  <si>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</si>
  <si>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</si>
  <si>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</si>
  <si>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</si>
  <si>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</si>
  <si>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</si>
  <si>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</si>
  <si>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</si>
  <si>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</si>
  <si>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</si>
  <si>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</si>
  <si>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</si>
  <si>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</si>
  <si>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</si>
  <si>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</si>
  <si>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</si>
  <si>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</si>
  <si>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</si>
  <si>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</si>
  <si>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</si>
  <si>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</si>
  <si>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</si>
  <si>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</si>
  <si>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</si>
  <si>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</si>
  <si>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</si>
  <si>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</si>
  <si>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</si>
  <si>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</si>
  <si>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</si>
  <si>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</si>
  <si>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</si>
  <si>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</si>
  <si>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</si>
  <si>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</si>
  <si>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</si>
  <si>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</si>
  <si>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</si>
  <si>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</si>
  <si>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</si>
  <si>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</si>
  <si>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</si>
  <si>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</si>
  <si>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</si>
  <si>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</si>
  <si>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</si>
  <si>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</si>
  <si>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</si>
  <si>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</si>
  <si>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</si>
  <si>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</si>
  <si>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</si>
  <si>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</si>
  <si>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</si>
  <si>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</si>
  <si>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</si>
  <si>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</si>
  <si>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</si>
  <si>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</si>
  <si>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</si>
  <si>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</si>
  <si>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</si>
  <si>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</si>
  <si>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</si>
  <si>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</si>
  <si>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</si>
  <si>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</si>
  <si>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</si>
  <si>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</si>
  <si>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</si>
  <si>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</si>
  <si>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</si>
  <si>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</si>
  <si>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</si>
  <si>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</si>
  <si>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</si>
  <si>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</si>
  <si>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</si>
  <si>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</si>
  <si>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</si>
  <si>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</si>
  <si>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</si>
  <si>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</si>
  <si>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</si>
  <si>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</si>
  <si>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</si>
  <si>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</si>
  <si>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</si>
  <si>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</si>
  <si>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</si>
  <si>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</si>
  <si>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</si>
  <si>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</si>
  <si>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</si>
  <si>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</si>
  <si>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</si>
  <si>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</si>
  <si>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</si>
  <si>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</si>
  <si>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</si>
  <si>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</si>
  <si>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</si>
  <si>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</si>
  <si>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</si>
  <si>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</si>
  <si>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</si>
  <si>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</si>
  <si>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</si>
  <si>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</si>
  <si>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</si>
  <si>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</si>
  <si>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</si>
  <si>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</si>
  <si>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</si>
  <si>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</si>
  <si>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</si>
  <si>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</si>
  <si>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</si>
  <si>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</si>
  <si>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</si>
  <si>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</si>
  <si>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</si>
  <si>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</si>
  <si>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</si>
  <si>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</si>
  <si>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</si>
  <si>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</si>
  <si>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</si>
  <si>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</si>
  <si>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</si>
  <si>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</si>
  <si>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</si>
  <si>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</si>
  <si>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</si>
  <si>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</si>
  <si>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</si>
  <si>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</si>
  <si>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</si>
  <si>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</si>
  <si>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</si>
  <si>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</si>
  <si>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</si>
  <si>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</si>
  <si>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</si>
  <si>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</si>
  <si>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</si>
  <si>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</si>
  <si>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</si>
  <si>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</si>
  <si>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</si>
  <si>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</si>
  <si>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</si>
  <si>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</si>
  <si>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</si>
  <si>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</si>
  <si>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</si>
  <si>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</si>
  <si>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</si>
  <si>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</si>
  <si>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</si>
  <si>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</si>
  <si>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</si>
  <si>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</si>
  <si>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</si>
  <si>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</si>
  <si>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</si>
  <si>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</si>
  <si>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</si>
  <si>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</si>
  <si>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</si>
  <si>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</si>
  <si>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</si>
  <si>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</si>
  <si>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</si>
  <si>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</si>
  <si>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</si>
  <si>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</si>
  <si>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</si>
  <si>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</si>
  <si>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</si>
  <si>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</si>
  <si>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</si>
  <si>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</si>
  <si>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</si>
  <si>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</si>
  <si>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</si>
  <si>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</si>
  <si>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</si>
  <si>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</si>
  <si>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</si>
  <si>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</si>
  <si>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</si>
  <si>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</si>
  <si>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</si>
  <si>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</si>
  <si>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</si>
  <si>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</si>
  <si>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</si>
  <si>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</si>
  <si>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</si>
  <si>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</si>
  <si>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</si>
  <si>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</si>
  <si>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</si>
  <si>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</si>
  <si>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</si>
  <si>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</si>
  <si>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</si>
  <si>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</si>
  <si>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</si>
  <si>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</si>
  <si>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</si>
  <si>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</si>
  <si>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</si>
  <si>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</si>
  <si>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</si>
  <si>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</si>
  <si>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</si>
  <si>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</si>
  <si>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</si>
  <si>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</si>
  <si>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</si>
  <si>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</si>
  <si>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</si>
  <si>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</si>
  <si>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</si>
  <si>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</si>
  <si>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</si>
  <si>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</si>
  <si>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</si>
  <si>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</si>
  <si>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</si>
  <si>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</si>
  <si>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</si>
  <si>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</si>
  <si>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</si>
  <si>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</si>
  <si>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</si>
  <si>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</si>
  <si>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</si>
  <si>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</si>
  <si>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</si>
  <si>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</si>
  <si>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</si>
  <si>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</si>
  <si>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</si>
  <si>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</si>
  <si>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</si>
  <si>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</si>
  <si>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</si>
  <si>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</si>
  <si>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</si>
  <si>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</si>
  <si>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</si>
  <si>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</si>
  <si>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</si>
  <si>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</si>
  <si>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</si>
  <si>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</si>
  <si>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</si>
  <si>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</si>
  <si>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</si>
  <si>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</si>
  <si>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</si>
  <si>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</si>
  <si>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</si>
  <si>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</si>
  <si>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</si>
  <si>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</si>
  <si>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</si>
  <si>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</si>
  <si>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</si>
  <si>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</si>
  <si>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</si>
  <si>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</si>
  <si>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</si>
  <si>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</si>
  <si>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</si>
  <si>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</si>
  <si>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</si>
  <si>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</si>
  <si>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</si>
  <si>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</si>
  <si>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</si>
  <si>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</si>
  <si>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</si>
  <si>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</si>
  <si>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</si>
  <si>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</si>
  <si>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</si>
  <si>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</si>
  <si>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</si>
  <si>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</si>
  <si>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</si>
  <si>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</si>
  <si>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</si>
  <si>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</si>
  <si>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</si>
  <si>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</si>
  <si>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</si>
  <si>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</si>
  <si>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</si>
  <si>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</si>
  <si>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</si>
  <si>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</si>
  <si>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</si>
  <si>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</si>
  <si>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</si>
  <si>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</si>
  <si>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</si>
  <si>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</si>
  <si>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</si>
  <si>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</si>
  <si>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</si>
  <si>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</si>
  <si>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</si>
  <si>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</si>
  <si>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</si>
  <si>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</si>
  <si>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</si>
  <si>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</si>
  <si>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</si>
  <si>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</si>
  <si>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</si>
  <si>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</si>
  <si>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</si>
  <si>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</si>
  <si>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</si>
  <si>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</si>
  <si>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</si>
  <si>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</si>
  <si>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</si>
  <si>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</si>
  <si>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</si>
  <si>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</si>
  <si>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</si>
  <si>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</si>
  <si>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</si>
  <si>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</si>
  <si>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</si>
  <si>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</si>
  <si>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</si>
  <si>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</si>
  <si>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</si>
  <si>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</si>
  <si>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</si>
  <si>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</si>
  <si>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</si>
  <si>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</si>
  <si>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</si>
  <si>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</si>
  <si>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</si>
  <si>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</si>
  <si>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</si>
  <si>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</si>
  <si>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</si>
  <si>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</si>
  <si>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</si>
  <si>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</si>
  <si>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</si>
  <si>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</si>
  <si>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</si>
  <si>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</si>
  <si>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</si>
  <si>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</si>
  <si>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</si>
  <si>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</si>
  <si>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</si>
  <si>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</si>
  <si>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</si>
  <si>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</si>
  <si>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</si>
  <si>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</si>
  <si>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</si>
  <si>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</si>
  <si>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</si>
  <si>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</si>
  <si>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</si>
  <si>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</si>
  <si>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</si>
  <si>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</si>
  <si>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</si>
  <si>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</si>
  <si>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</si>
  <si>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</si>
  <si>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</si>
  <si>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</si>
  <si>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</si>
  <si>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</si>
  <si>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</si>
  <si>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</si>
  <si>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</si>
  <si>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</si>
  <si>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</si>
  <si>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</si>
  <si>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</si>
  <si>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</si>
  <si>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</si>
  <si>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</si>
  <si>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</si>
  <si>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</si>
  <si>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</si>
  <si>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</si>
  <si>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</si>
  <si>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</si>
  <si>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</si>
  <si>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</si>
  <si>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</si>
  <si>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</si>
  <si>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</si>
  <si>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</si>
  <si>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</si>
  <si>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</si>
  <si>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</si>
  <si>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</si>
  <si>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</si>
  <si>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</si>
  <si>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</si>
  <si>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</si>
  <si>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</si>
  <si>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</si>
  <si>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</si>
  <si>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</si>
  <si>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</si>
  <si>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</si>
  <si>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</si>
  <si>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</si>
  <si>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</si>
  <si>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</si>
  <si>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</si>
  <si>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</si>
  <si>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</si>
  <si>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</si>
  <si>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</si>
  <si>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</si>
  <si>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</si>
  <si>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</si>
  <si>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</si>
  <si>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</si>
  <si>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</si>
  <si>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</si>
  <si>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</si>
  <si>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</si>
  <si>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</si>
  <si>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</si>
  <si>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</si>
  <si>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</si>
  <si>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</si>
  <si>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</si>
  <si>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</si>
  <si>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</si>
  <si>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</si>
  <si>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</si>
  <si>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</si>
  <si>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</si>
  <si>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</si>
  <si>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</si>
  <si>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</si>
  <si>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</si>
  <si>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</si>
  <si>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</si>
  <si>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</si>
  <si>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</si>
  <si>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</si>
  <si>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</si>
  <si>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</si>
  <si>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</si>
  <si>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</si>
  <si>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</si>
  <si>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</si>
  <si>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</si>
  <si>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</si>
  <si>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</si>
  <si>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</si>
  <si>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</si>
  <si>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</si>
  <si>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</si>
  <si>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</si>
  <si>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</si>
  <si>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</si>
  <si>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</si>
  <si>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</si>
  <si>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</si>
  <si>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</si>
  <si>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</si>
  <si>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</si>
  <si>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</si>
  <si>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</si>
  <si>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</si>
  <si>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</si>
  <si>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</si>
  <si>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</si>
  <si>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</si>
  <si>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</si>
  <si>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</si>
  <si>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</si>
  <si>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</si>
  <si>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</si>
  <si>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</si>
  <si>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</si>
  <si>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</si>
  <si>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</si>
  <si>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</si>
  <si>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</si>
  <si>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</si>
  <si>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</si>
  <si>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</si>
  <si>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</si>
  <si>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</si>
  <si>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</si>
  <si>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</si>
  <si>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</si>
  <si>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</si>
  <si>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</si>
  <si>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</si>
  <si>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</si>
  <si>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</si>
  <si>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</si>
  <si>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</si>
  <si>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</si>
  <si>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</si>
  <si>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</si>
  <si>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</si>
  <si>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</si>
  <si>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</si>
  <si>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</si>
  <si>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</si>
  <si>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</si>
  <si>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</si>
  <si>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</si>
  <si>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</si>
  <si>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</si>
  <si>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</si>
  <si>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</si>
  <si>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</si>
  <si>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</si>
  <si>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</si>
  <si>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</si>
  <si>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</si>
  <si>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</si>
  <si>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</si>
  <si>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</si>
  <si>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</si>
  <si>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</si>
  <si>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</si>
  <si>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</si>
  <si>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</si>
  <si>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</si>
  <si>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</si>
  <si>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</si>
  <si>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</si>
  <si>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</si>
  <si>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</si>
  <si>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</si>
  <si>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</si>
  <si>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</si>
  <si>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</si>
  <si>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</si>
  <si>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</si>
  <si>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</si>
  <si>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</si>
  <si>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</si>
  <si>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</si>
  <si>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</si>
  <si>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</si>
  <si>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</si>
  <si>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</si>
  <si>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</si>
  <si>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</si>
  <si>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</si>
  <si>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</si>
  <si>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</si>
  <si>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</si>
  <si>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</si>
  <si>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</si>
  <si>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</si>
  <si>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</si>
  <si>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</si>
  <si>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</si>
  <si>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</si>
  <si>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</si>
  <si>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</si>
  <si>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</si>
  <si>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</si>
  <si>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</si>
  <si>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</si>
  <si>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</si>
  <si>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</si>
  <si>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</si>
  <si>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</si>
  <si>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</si>
  <si>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</si>
  <si>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</si>
  <si>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</si>
  <si>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</si>
  <si>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</si>
  <si>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</si>
  <si>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</si>
  <si>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</si>
  <si>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</si>
  <si>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</si>
  <si>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</si>
  <si>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</si>
  <si>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</si>
  <si>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</si>
  <si>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</si>
  <si>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</si>
  <si>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</si>
  <si>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</si>
  <si>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</si>
  <si>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</si>
  <si>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</si>
  <si>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</si>
  <si>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</si>
  <si>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</si>
  <si>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</si>
  <si>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</si>
  <si>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</si>
  <si>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</si>
  <si>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</si>
  <si>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</si>
  <si>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</si>
  <si>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</si>
  <si>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</si>
  <si>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</si>
  <si>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</si>
  <si>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</si>
  <si>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</si>
  <si>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</si>
  <si>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</si>
  <si>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</si>
  <si>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</si>
  <si>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</si>
  <si>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</si>
  <si>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</si>
  <si>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</si>
  <si>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</si>
  <si>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</si>
  <si>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</si>
  <si>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</si>
  <si>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</si>
  <si>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</si>
  <si>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</si>
  <si>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</si>
  <si>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</si>
  <si>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</si>
  <si>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</si>
  <si>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</si>
  <si>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</si>
  <si>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</si>
  <si>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</si>
  <si>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</si>
  <si>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</si>
  <si>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</si>
  <si>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</si>
  <si>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</si>
  <si>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</si>
  <si>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</si>
  <si>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</si>
  <si>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</si>
  <si>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</si>
  <si>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</si>
  <si>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</si>
  <si>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</si>
  <si>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</si>
  <si>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</si>
  <si>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</si>
  <si>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</si>
  <si>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</si>
  <si>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</si>
  <si>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</si>
  <si>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</si>
  <si>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</si>
  <si>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</si>
  <si>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</si>
  <si>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</si>
  <si>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</si>
  <si>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</si>
  <si>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</si>
  <si>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</si>
  <si>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</si>
  <si>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</si>
  <si>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</si>
  <si>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</si>
  <si>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</si>
  <si>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</si>
  <si>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</si>
  <si>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</si>
  <si>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</si>
  <si>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</si>
  <si>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</si>
  <si>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</si>
  <si>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</si>
  <si>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</si>
  <si>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</si>
  <si>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</si>
  <si>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</si>
  <si>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</si>
  <si>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</si>
  <si>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</si>
  <si>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</si>
  <si>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</si>
  <si>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</si>
  <si>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</si>
  <si>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</si>
  <si>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</si>
  <si>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</si>
  <si>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</si>
  <si>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</si>
  <si>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</si>
  <si>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</si>
  <si>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</si>
  <si>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</si>
  <si>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</si>
  <si>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</si>
  <si>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</si>
  <si>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</si>
  <si>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</si>
  <si>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</si>
  <si>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</si>
  <si>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</si>
  <si>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</si>
  <si>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</si>
  <si>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</si>
  <si>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</si>
  <si>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</si>
  <si>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</si>
  <si>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</si>
  <si>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</si>
  <si>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</si>
  <si>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</si>
  <si>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</si>
  <si>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</si>
  <si>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</si>
  <si>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</si>
  <si>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</si>
  <si>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</si>
  <si>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</si>
  <si>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</si>
  <si>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</si>
  <si>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</si>
  <si>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</si>
  <si>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</si>
  <si>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</si>
  <si>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</si>
  <si>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</si>
  <si>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</si>
  <si>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</si>
  <si>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</si>
  <si>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</si>
  <si>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</si>
  <si>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</si>
  <si>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</si>
  <si>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</si>
  <si>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</si>
  <si>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</si>
  <si>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</si>
  <si>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</si>
  <si>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</si>
  <si>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</si>
  <si>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</si>
  <si>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</si>
  <si>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</si>
  <si>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</si>
  <si>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</si>
  <si>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</si>
  <si>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</si>
  <si>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</si>
  <si>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</si>
  <si>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</si>
  <si>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</si>
  <si>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</si>
  <si>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</si>
  <si>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</si>
  <si>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</si>
  <si>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</si>
  <si>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</si>
  <si>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</si>
  <si>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</si>
  <si>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</si>
  <si>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</si>
  <si>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</si>
  <si>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</si>
  <si>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</si>
  <si>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</si>
  <si>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</si>
  <si>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</si>
  <si>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</si>
  <si>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</si>
  <si>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</si>
  <si>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</si>
  <si>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</si>
  <si>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</si>
  <si>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</si>
  <si>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</si>
  <si>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</si>
  <si>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</si>
  <si>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</si>
  <si>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</si>
  <si>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</si>
  <si>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</si>
  <si>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</si>
  <si>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</si>
  <si>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</si>
  <si>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</si>
  <si>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</si>
  <si>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</si>
  <si>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</si>
  <si>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</si>
  <si>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</si>
  <si>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</si>
  <si>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</si>
  <si>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</si>
  <si>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</si>
  <si>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</si>
  <si>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</si>
  <si>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</si>
  <si>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</si>
  <si>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</si>
  <si>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</si>
  <si>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</si>
  <si>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</si>
  <si>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</si>
  <si>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</si>
  <si>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</si>
  <si>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</si>
  <si>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</si>
  <si>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</si>
  <si>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</si>
  <si>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</si>
  <si>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</si>
  <si>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</si>
  <si>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</si>
  <si>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</si>
  <si>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</si>
  <si>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</si>
  <si>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</si>
  <si>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</si>
  <si>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</si>
  <si>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</si>
  <si>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</si>
  <si>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</si>
  <si>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</si>
  <si>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</si>
  <si>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</si>
  <si>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</si>
  <si>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</si>
  <si>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</si>
  <si>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</si>
  <si>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</si>
  <si>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</si>
  <si>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</si>
  <si>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</si>
  <si>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</si>
  <si>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</si>
  <si>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</si>
  <si>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</si>
  <si>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</si>
  <si>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</si>
  <si>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</si>
  <si>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</si>
  <si>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</si>
  <si>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</si>
  <si>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</si>
  <si>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</si>
  <si>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</si>
  <si>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</si>
  <si>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</si>
  <si>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</si>
  <si>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</si>
  <si>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</si>
  <si>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</si>
  <si>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</si>
  <si>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</si>
  <si>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</si>
  <si>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</si>
  <si>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</si>
  <si>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</si>
  <si>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</si>
  <si>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</si>
  <si>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</si>
  <si>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</si>
  <si>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</si>
  <si>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</si>
  <si>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</si>
  <si>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</si>
  <si>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</si>
  <si>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</si>
  <si>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</si>
  <si>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</si>
  <si>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</si>
  <si>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</si>
  <si>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</si>
  <si>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</si>
  <si>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</si>
  <si>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</si>
  <si>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</si>
  <si>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</si>
  <si>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</si>
  <si>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</si>
  <si>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</si>
  <si>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</si>
  <si>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</si>
  <si>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</si>
  <si>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</si>
  <si>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</si>
  <si>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</si>
  <si>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</si>
  <si>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</si>
  <si>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</si>
  <si>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</si>
  <si>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</si>
  <si>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</si>
  <si>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</si>
  <si>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</si>
  <si>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</si>
  <si>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</si>
  <si>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</si>
  <si>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</si>
  <si>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</si>
  <si>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</si>
  <si>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</si>
  <si>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</si>
  <si>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</si>
  <si>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</si>
  <si>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</si>
  <si>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</si>
  <si>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</si>
  <si>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</si>
  <si>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</si>
  <si>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</si>
  <si>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</si>
  <si>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</si>
  <si>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</si>
  <si>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</si>
  <si>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</si>
  <si>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</si>
  <si>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</si>
  <si>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</si>
  <si>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</si>
  <si>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</si>
  <si>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</si>
  <si>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</si>
  <si>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</si>
  <si>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</si>
  <si>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</si>
  <si>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</si>
  <si>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</si>
  <si>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</si>
  <si>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</si>
  <si>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</si>
  <si>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</si>
  <si>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</si>
  <si>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</si>
  <si>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</si>
  <si>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</si>
  <si>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</si>
  <si>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</si>
  <si>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</si>
  <si>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</si>
  <si>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</si>
  <si>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</si>
  <si>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</si>
  <si>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</si>
  <si>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</si>
  <si>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</si>
  <si>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</si>
  <si>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</si>
  <si>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</si>
  <si>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</si>
  <si>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</si>
  <si>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</si>
  <si>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</si>
  <si>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</si>
  <si>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</si>
  <si>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</si>
  <si>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</si>
  <si>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</si>
  <si>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</si>
  <si>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</si>
  <si>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</si>
  <si>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</si>
  <si>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</si>
  <si>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</si>
  <si>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</si>
  <si>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</si>
  <si>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</si>
  <si>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</si>
  <si>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</si>
  <si>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</si>
  <si>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</si>
  <si>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</si>
  <si>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</si>
  <si>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</si>
  <si>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</si>
  <si>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</si>
  <si>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</si>
  <si>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</si>
  <si>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</si>
  <si>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</si>
  <si>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</si>
  <si>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</si>
  <si>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</si>
  <si>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</si>
  <si>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</si>
  <si>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</si>
  <si>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</si>
  <si>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</si>
  <si>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</si>
  <si>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</si>
  <si>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</si>
  <si>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</si>
  <si>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</si>
  <si>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</si>
  <si>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</si>
  <si>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</si>
  <si>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</si>
  <si>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</si>
  <si>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</si>
  <si>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</si>
  <si>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</si>
  <si>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</si>
  <si>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</si>
  <si>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</si>
  <si>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</si>
  <si>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</si>
  <si>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</si>
  <si>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</si>
  <si>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</si>
  <si>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</si>
  <si>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</si>
  <si>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</si>
  <si>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</si>
  <si>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</si>
  <si>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</si>
  <si>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</si>
  <si>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</si>
  <si>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</si>
  <si>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</si>
  <si>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</si>
  <si>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</si>
  <si>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</si>
  <si>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</si>
  <si>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</si>
  <si>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</si>
  <si>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</si>
  <si>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</si>
  <si>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</si>
  <si>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</si>
  <si>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</si>
  <si>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</si>
  <si>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</si>
  <si>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</si>
  <si>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</si>
  <si>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</si>
  <si>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</si>
  <si>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</si>
  <si>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</si>
  <si>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</si>
  <si>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</si>
  <si>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</si>
  <si>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</si>
  <si>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</si>
  <si>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</si>
  <si>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</si>
  <si>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</si>
  <si>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</si>
  <si>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</si>
  <si>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</si>
  <si>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</si>
  <si>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</si>
  <si>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</si>
  <si>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</si>
  <si>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</si>
  <si>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</si>
  <si>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</si>
  <si>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</si>
  <si>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</si>
  <si>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</si>
  <si>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</si>
  <si>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</si>
  <si>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</si>
  <si>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</si>
  <si>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</si>
  <si>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</si>
  <si>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</si>
  <si>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</si>
  <si>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</si>
  <si>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</si>
  <si>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</si>
  <si>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</si>
  <si>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</si>
  <si>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</si>
  <si>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</si>
  <si>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</si>
  <si>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</si>
  <si>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</si>
  <si>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</si>
  <si>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</si>
  <si>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</si>
  <si>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</si>
  <si>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</si>
  <si>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</si>
  <si>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</si>
  <si>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</si>
  <si>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</si>
  <si>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</si>
  <si>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</si>
  <si>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</si>
  <si>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</si>
  <si>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</si>
  <si>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</si>
  <si>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</si>
  <si>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</si>
  <si>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</si>
  <si>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</si>
  <si>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</si>
  <si>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</si>
  <si>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</si>
  <si>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</si>
  <si>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</si>
  <si>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</si>
  <si>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</si>
  <si>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</si>
  <si>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</si>
  <si>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</si>
  <si>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</si>
  <si>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</si>
  <si>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</si>
  <si>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</si>
  <si>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</si>
  <si>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</si>
  <si>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</si>
  <si>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</si>
  <si>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</si>
  <si>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</si>
  <si>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</si>
  <si>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</si>
  <si>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</si>
  <si>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</si>
  <si>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</si>
  <si>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</si>
  <si>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</si>
  <si>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</si>
  <si>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</si>
  <si>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</si>
  <si>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</si>
  <si>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</si>
  <si>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</si>
  <si>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</si>
  <si>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</si>
  <si>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</si>
  <si>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</si>
  <si>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</si>
  <si>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</si>
  <si>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</si>
  <si>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</si>
  <si>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</si>
  <si>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</si>
  <si>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</si>
  <si>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</si>
  <si>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</si>
  <si>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</si>
  <si>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</si>
  <si>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</si>
  <si>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</si>
  <si>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</si>
  <si>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</si>
  <si>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</si>
  <si>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</si>
  <si>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</si>
  <si>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</si>
  <si>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</si>
  <si>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</si>
  <si>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</si>
  <si>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</si>
  <si>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</si>
  <si>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</si>
  <si>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</si>
  <si>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</si>
  <si>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</si>
  <si>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</si>
  <si>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</si>
  <si>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</si>
  <si>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</si>
  <si>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</si>
  <si>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</si>
  <si>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</si>
  <si>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</si>
  <si>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</si>
  <si>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</si>
  <si>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</si>
  <si>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</si>
  <si>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</si>
  <si>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</si>
  <si>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</si>
  <si>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</si>
  <si>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</si>
  <si>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</si>
  <si>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</si>
  <si>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</si>
  <si>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</si>
  <si>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</si>
  <si>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</si>
  <si>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</si>
  <si>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</si>
  <si>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</si>
  <si>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</si>
  <si>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</si>
  <si>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</si>
  <si>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</si>
  <si>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</si>
  <si>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</si>
  <si>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</si>
  <si>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</si>
  <si>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</si>
  <si>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</si>
  <si>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</si>
  <si>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</si>
  <si>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</si>
  <si>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</si>
  <si>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</si>
  <si>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</si>
  <si>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</si>
  <si>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</si>
  <si>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</si>
  <si>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</si>
  <si>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</si>
  <si>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</si>
  <si>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</si>
  <si>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</si>
  <si>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</si>
  <si>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</si>
  <si>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</si>
  <si>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</si>
  <si>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</si>
  <si>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</si>
  <si>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</si>
  <si>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</si>
  <si>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</si>
  <si>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</si>
  <si>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</si>
  <si>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</si>
  <si>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</si>
  <si>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</si>
  <si>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</si>
  <si>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</si>
  <si>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</si>
  <si>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</si>
  <si>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</si>
  <si>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</si>
  <si>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</si>
  <si>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</si>
  <si>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</si>
  <si>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</si>
  <si>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</si>
  <si>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</si>
  <si>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</si>
  <si>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</si>
  <si>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</si>
  <si>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</si>
  <si>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</si>
  <si>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</si>
  <si>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</si>
  <si>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</si>
  <si>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</si>
  <si>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</si>
  <si>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</si>
  <si>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</si>
  <si>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</si>
  <si>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</si>
  <si>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</si>
  <si>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</si>
  <si>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</si>
  <si>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</si>
  <si>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</si>
  <si>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</si>
  <si>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</si>
  <si>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</si>
  <si>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</si>
  <si>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</si>
  <si>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</si>
  <si>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</si>
  <si>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</si>
  <si>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</si>
  <si>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</si>
  <si>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</si>
  <si>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</si>
  <si>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</si>
  <si>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</si>
  <si>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</si>
  <si>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</si>
  <si>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</si>
  <si>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</si>
  <si>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</si>
  <si>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</si>
  <si>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</si>
  <si>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</si>
  <si>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</si>
  <si>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</si>
  <si>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</si>
  <si>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</si>
  <si>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</si>
  <si>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</si>
  <si>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</si>
  <si>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</si>
  <si>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</si>
  <si>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</si>
  <si>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</si>
  <si>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</si>
  <si>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</si>
  <si>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</si>
  <si>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</si>
  <si>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</si>
  <si>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</si>
  <si>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</si>
  <si>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</si>
  <si>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</si>
  <si>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</si>
  <si>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</si>
  <si>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</si>
  <si>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</si>
  <si>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</si>
  <si>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</si>
  <si>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</si>
  <si>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</si>
  <si>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</si>
  <si>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</si>
  <si>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</si>
  <si>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</si>
  <si>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</si>
  <si>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</si>
  <si>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</si>
  <si>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</si>
  <si>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</si>
  <si>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</si>
  <si>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</si>
  <si>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</si>
  <si>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</si>
  <si>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</si>
  <si>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</si>
  <si>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</si>
  <si>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</si>
  <si>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</si>
  <si>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</si>
  <si>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</si>
  <si>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</si>
  <si>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</si>
  <si>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</si>
  <si>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</si>
  <si>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</si>
  <si>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</si>
  <si>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</si>
  <si>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</si>
  <si>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</si>
  <si>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</si>
  <si>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</si>
  <si>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</si>
  <si>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</si>
  <si>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</si>
  <si>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</si>
  <si>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</si>
  <si>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</si>
  <si>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</si>
  <si>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</si>
  <si>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</si>
  <si>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</si>
  <si>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</si>
  <si>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</si>
  <si>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</si>
  <si>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</si>
  <si>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</si>
  <si>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</si>
  <si>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</si>
  <si>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</si>
  <si>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</si>
  <si>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</si>
  <si>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</si>
  <si>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</si>
  <si>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</si>
  <si>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</si>
  <si>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</si>
  <si>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</si>
  <si>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</si>
  <si>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</si>
  <si>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</si>
  <si>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</si>
  <si>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</si>
  <si>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</si>
  <si>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</si>
  <si>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</si>
  <si>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</si>
  <si>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</si>
  <si>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</si>
  <si>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</si>
  <si>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</si>
  <si>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</si>
  <si>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</si>
  <si>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</si>
  <si>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</si>
  <si>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</si>
  <si>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</si>
  <si>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</si>
  <si>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</si>
  <si>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</si>
  <si>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</si>
  <si>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</si>
  <si>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</si>
  <si>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</si>
  <si>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</si>
  <si>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</si>
  <si>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</si>
  <si>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</si>
  <si>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</si>
  <si>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</si>
  <si>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</si>
  <si>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</si>
  <si>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</si>
  <si>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</si>
  <si>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</si>
  <si>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</si>
  <si>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</si>
  <si>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</si>
  <si>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</si>
  <si>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</si>
  <si>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</si>
  <si>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</si>
  <si>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</si>
  <si>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</si>
  <si>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</si>
  <si>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</si>
  <si>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</si>
  <si>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</si>
  <si>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</si>
  <si>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</si>
  <si>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</si>
  <si>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</si>
  <si>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</si>
  <si>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</si>
  <si>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</si>
  <si>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</si>
  <si>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</si>
  <si>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</si>
  <si>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</si>
  <si>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</si>
  <si>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</si>
  <si>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</si>
  <si>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</si>
  <si>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</si>
  <si>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</si>
  <si>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</si>
  <si>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</si>
  <si>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</si>
  <si>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</si>
  <si>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</si>
  <si>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</si>
  <si>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</si>
  <si>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</si>
  <si>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</si>
  <si>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</si>
  <si>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</si>
  <si>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</si>
  <si>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</si>
  <si>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</si>
  <si>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</si>
  <si>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</si>
  <si>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</si>
  <si>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</si>
  <si>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</si>
  <si>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</si>
  <si>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</si>
  <si>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</si>
  <si>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</si>
  <si>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</si>
  <si>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</si>
  <si>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</si>
  <si>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</si>
  <si>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</si>
  <si>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</si>
  <si>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</si>
  <si>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</si>
  <si>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</si>
  <si>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</si>
  <si>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</si>
  <si>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</si>
  <si>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</si>
  <si>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</si>
  <si>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</si>
  <si>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</si>
  <si>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</si>
  <si>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</si>
  <si>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</si>
  <si>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</si>
  <si>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</si>
  <si>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</si>
  <si>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</si>
  <si>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</si>
  <si>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</si>
  <si>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</si>
  <si>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</si>
  <si>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</si>
  <si>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</si>
  <si>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</si>
  <si>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</si>
  <si>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</si>
  <si>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</si>
  <si>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</si>
  <si>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</si>
  <si>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</si>
  <si>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</si>
  <si>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</si>
  <si>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</si>
  <si>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</si>
  <si>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</si>
  <si>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</si>
  <si>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</si>
  <si>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</si>
  <si>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</si>
  <si>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</si>
  <si>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</si>
  <si>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</si>
  <si>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</si>
  <si>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</si>
  <si>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</si>
  <si>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</si>
  <si>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</si>
  <si>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</si>
  <si>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</si>
  <si>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</si>
  <si>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</si>
  <si>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</si>
  <si>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</si>
  <si>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</si>
  <si>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</si>
  <si>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</si>
  <si>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</si>
  <si>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</si>
  <si>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</si>
  <si>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</si>
  <si>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</si>
  <si>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</si>
  <si>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</si>
  <si>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</si>
  <si>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</si>
  <si>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</si>
  <si>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</si>
  <si>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</si>
  <si>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</si>
  <si>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</si>
  <si>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</si>
  <si>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</si>
  <si>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</si>
  <si>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</si>
  <si>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</si>
  <si>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</si>
  <si>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</si>
  <si>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</si>
  <si>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</si>
  <si>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</si>
  <si>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</si>
  <si>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</si>
  <si>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</si>
  <si>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</si>
  <si>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</si>
  <si>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</si>
  <si>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</si>
  <si>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</si>
  <si>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</si>
  <si>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</si>
  <si>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</si>
  <si>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</si>
  <si>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</si>
  <si>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</si>
  <si>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</si>
  <si>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</si>
  <si>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</si>
  <si>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</si>
  <si>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</si>
  <si>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</si>
  <si>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</si>
  <si>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</si>
  <si>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</si>
  <si>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</si>
  <si>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</si>
  <si>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</si>
  <si>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</si>
  <si>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</si>
  <si>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</si>
  <si>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</si>
  <si>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</si>
  <si>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</si>
  <si>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</si>
  <si>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</si>
  <si>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</si>
  <si>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</si>
  <si>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</si>
  <si>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</si>
  <si>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</si>
  <si>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</si>
  <si>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</si>
  <si>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</si>
  <si>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</si>
  <si>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</si>
  <si>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</si>
  <si>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</si>
  <si>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</si>
  <si>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</si>
  <si>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</si>
  <si>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</si>
  <si>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</si>
  <si>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</si>
  <si>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</si>
  <si>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</si>
  <si>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</si>
  <si>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</si>
  <si>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</si>
  <si>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</si>
  <si>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</si>
  <si>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</si>
  <si>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</si>
  <si>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</si>
  <si>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</si>
  <si>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</si>
  <si>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</si>
  <si>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</si>
  <si>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</si>
  <si>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</si>
  <si>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</si>
  <si>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</si>
  <si>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</si>
  <si>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</si>
  <si>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</si>
  <si>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</si>
  <si>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</si>
  <si>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</si>
  <si>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</si>
  <si>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</si>
  <si>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</si>
  <si>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</si>
  <si>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</si>
  <si>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</si>
  <si>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</si>
  <si>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</si>
  <si>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</si>
  <si>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</si>
  <si>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</si>
  <si>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</si>
  <si>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</si>
  <si>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</si>
  <si>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</si>
  <si>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</si>
  <si>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</si>
  <si>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</si>
  <si>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</si>
  <si>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</si>
  <si>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</si>
  <si>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</si>
  <si>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</si>
  <si>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</si>
  <si>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</si>
  <si>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</si>
  <si>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</si>
  <si>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</si>
  <si>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</si>
  <si>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</si>
  <si>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</si>
  <si>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</si>
  <si>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</si>
  <si>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</si>
  <si>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</si>
  <si>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</si>
  <si>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</si>
  <si>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</si>
  <si>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</si>
  <si>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</si>
  <si>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</si>
  <si>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</si>
  <si>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</si>
  <si>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</si>
  <si>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</si>
  <si>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</si>
  <si>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</si>
  <si>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</si>
  <si>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</si>
  <si>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</si>
  <si>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</si>
  <si>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</si>
  <si>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</si>
  <si>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</si>
  <si>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</si>
  <si>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</si>
  <si>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</si>
  <si>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</si>
  <si>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</si>
  <si>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</si>
  <si>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</si>
  <si>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</si>
  <si>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</si>
  <si>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</si>
  <si>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</si>
  <si>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</si>
  <si>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</si>
  <si>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</si>
  <si>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</si>
  <si>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</si>
  <si>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</si>
  <si>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</si>
  <si>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</si>
  <si>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</si>
  <si>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</si>
  <si>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</si>
  <si>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</si>
  <si>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</si>
  <si>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</si>
  <si>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</si>
  <si>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</si>
  <si>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</si>
  <si>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</si>
  <si>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</si>
  <si>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</si>
  <si>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</si>
  <si>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</si>
  <si>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</si>
  <si>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</si>
  <si>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</si>
  <si>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</si>
  <si>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</si>
  <si>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</si>
  <si>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</si>
  <si>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</si>
  <si>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</si>
  <si>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</si>
  <si>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</si>
  <si>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</si>
  <si>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</si>
  <si>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</si>
  <si>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</si>
  <si>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</si>
  <si>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</si>
  <si>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</si>
  <si>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</si>
  <si>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</si>
  <si>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</si>
  <si>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</si>
  <si>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</si>
  <si>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</si>
  <si>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</si>
  <si>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</si>
  <si>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</si>
  <si>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</si>
  <si>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</si>
  <si>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</si>
  <si>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</si>
  <si>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</si>
  <si>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</si>
  <si>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</si>
  <si>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</si>
  <si>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</si>
  <si>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</si>
  <si>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</si>
  <si>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</si>
  <si>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</si>
  <si>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</si>
  <si>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</si>
  <si>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</si>
  <si>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</si>
  <si>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</si>
  <si>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</si>
  <si>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</si>
  <si>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</si>
  <si>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</si>
  <si>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</si>
  <si>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</si>
  <si>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</si>
  <si>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</si>
  <si>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</si>
  <si>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</si>
  <si>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</si>
  <si>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</si>
  <si>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</si>
  <si>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</si>
  <si>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</si>
  <si>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</si>
  <si>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</si>
  <si>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</si>
  <si>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</si>
  <si>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</si>
  <si>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</si>
  <si>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</si>
  <si>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</si>
  <si>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</si>
  <si>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</si>
  <si>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</si>
  <si>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</si>
  <si>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</si>
  <si>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</si>
  <si>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</si>
  <si>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</si>
  <si>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</si>
  <si>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</si>
  <si>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</si>
  <si>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</si>
  <si>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</si>
  <si>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</si>
  <si>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</si>
  <si>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</si>
  <si>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</si>
  <si>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</si>
  <si>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</si>
  <si>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</si>
  <si>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</si>
  <si>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</si>
  <si>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</si>
  <si>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</si>
  <si>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</si>
  <si>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</si>
  <si>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</si>
  <si>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</si>
  <si>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</si>
  <si>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</si>
  <si>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</si>
  <si>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</si>
  <si>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</si>
  <si>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</si>
  <si>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</si>
  <si>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</si>
  <si>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</si>
  <si>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</si>
  <si>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</si>
  <si>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</si>
  <si>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</si>
  <si>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</si>
  <si>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</si>
  <si>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</si>
  <si>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</si>
  <si>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</si>
  <si>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</si>
  <si>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</si>
  <si>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</si>
  <si>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</si>
  <si>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</si>
  <si>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</si>
  <si>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</si>
  <si>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</si>
  <si>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</si>
  <si>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</si>
  <si>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</si>
  <si>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</si>
  <si>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</si>
  <si>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</si>
  <si>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</si>
  <si>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</si>
  <si>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</si>
  <si>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</si>
  <si>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</si>
  <si>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</si>
  <si>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</si>
  <si>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</si>
  <si>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</si>
  <si>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</si>
  <si>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</si>
  <si>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</si>
  <si>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</si>
  <si>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</si>
  <si>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</si>
  <si>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</si>
  <si>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</si>
  <si>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</si>
  <si>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</si>
  <si>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</si>
  <si>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</si>
  <si>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</si>
  <si>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</si>
  <si>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</si>
  <si>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</si>
  <si>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</si>
  <si>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</si>
  <si>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</si>
  <si>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</si>
  <si>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</si>
  <si>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</si>
  <si>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</si>
  <si>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</si>
  <si>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</si>
  <si>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</si>
  <si>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</si>
  <si>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</si>
  <si>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</si>
  <si>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</si>
  <si>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</si>
  <si>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</si>
  <si>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</si>
  <si>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</si>
  <si>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</si>
  <si>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</si>
  <si>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</si>
  <si>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</si>
  <si>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</si>
  <si>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</si>
  <si>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</si>
  <si>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</si>
  <si>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</si>
  <si>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</si>
  <si>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</si>
  <si>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</si>
  <si>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</si>
  <si>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</si>
  <si>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</si>
  <si>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</si>
  <si>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</si>
  <si>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</si>
  <si>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</si>
  <si>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</si>
  <si>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</si>
  <si>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</si>
  <si>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</si>
  <si>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</si>
  <si>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</si>
  <si>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</si>
  <si>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</si>
  <si>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</si>
  <si>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</si>
  <si>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</si>
  <si>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</si>
  <si>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</si>
  <si>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</si>
  <si>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</si>
  <si>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</si>
  <si>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</si>
  <si>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</si>
  <si>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</si>
  <si>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</si>
  <si>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</si>
  <si>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</si>
  <si>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</si>
  <si>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</si>
  <si>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</si>
  <si>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</si>
  <si>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</si>
  <si>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</si>
  <si>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</si>
  <si>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</si>
  <si>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</si>
  <si>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</si>
  <si>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</si>
  <si>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</si>
  <si>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</si>
  <si>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</si>
  <si>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</si>
  <si>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</si>
  <si>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</si>
  <si>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</si>
  <si>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</si>
  <si>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</si>
  <si>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</si>
  <si>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</si>
  <si>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</si>
  <si>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</si>
  <si>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</si>
  <si>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</si>
  <si>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</si>
  <si>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</si>
  <si>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</si>
  <si>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</si>
  <si>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</si>
  <si>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</si>
  <si>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</si>
  <si>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</si>
  <si>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</si>
  <si>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</si>
  <si>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</si>
  <si>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</si>
  <si>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</si>
  <si>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</si>
  <si>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</si>
  <si>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</si>
  <si>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</si>
  <si>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</si>
  <si>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</si>
  <si>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</si>
  <si>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</si>
  <si>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</si>
  <si>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</si>
  <si>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</si>
  <si>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</si>
  <si>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</si>
  <si>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</si>
  <si>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</si>
  <si>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</si>
  <si>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</si>
  <si>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</si>
  <si>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</si>
  <si>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</si>
  <si>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</si>
  <si>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</si>
  <si>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</si>
  <si>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</si>
  <si>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</si>
  <si>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</si>
  <si>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</si>
  <si>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</si>
  <si>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</si>
  <si>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</si>
  <si>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</si>
  <si>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</si>
  <si>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</si>
  <si>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</si>
  <si>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</si>
  <si>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</si>
  <si>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</si>
  <si>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</si>
  <si>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</si>
  <si>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</si>
  <si>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</si>
  <si>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</si>
  <si>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</si>
  <si>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</si>
  <si>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</si>
  <si>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</si>
  <si>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</si>
  <si>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</si>
  <si>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</si>
  <si>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</si>
  <si>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</si>
  <si>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</si>
  <si>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</si>
  <si>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</si>
  <si>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</si>
  <si>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</si>
  <si>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</si>
  <si>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</si>
  <si>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</si>
  <si>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</si>
  <si>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</si>
  <si>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</si>
  <si>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</si>
  <si>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</si>
  <si>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</si>
  <si>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</si>
  <si>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</si>
  <si>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</si>
  <si>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</si>
  <si>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</si>
  <si>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</si>
  <si>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</si>
  <si>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</si>
  <si>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</si>
  <si>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</si>
  <si>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</si>
  <si>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</si>
  <si>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</si>
  <si>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</si>
  <si>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</si>
  <si>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</si>
  <si>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</si>
  <si>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</si>
  <si>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</si>
  <si>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</si>
  <si>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</si>
  <si>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</si>
  <si>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</si>
  <si>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</si>
  <si>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</si>
  <si>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</si>
  <si>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</si>
  <si>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</si>
  <si>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</si>
  <si>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</si>
  <si>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</si>
  <si>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</si>
  <si>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</si>
  <si>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</si>
  <si>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</si>
  <si>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</si>
  <si>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</si>
  <si>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</si>
  <si>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</si>
  <si>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</si>
  <si>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</si>
  <si>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</si>
  <si>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</si>
  <si>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</si>
  <si>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</si>
  <si>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</si>
  <si>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</si>
  <si>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</si>
  <si>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</si>
  <si>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</si>
  <si>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</si>
  <si>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</si>
  <si>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</si>
  <si>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</si>
  <si>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</si>
  <si>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</si>
  <si>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</si>
  <si>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</si>
  <si>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</si>
  <si>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</si>
  <si>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</si>
  <si>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</si>
  <si>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</si>
  <si>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</si>
  <si>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</si>
  <si>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</si>
  <si>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</si>
  <si>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</si>
  <si>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</si>
  <si>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</si>
  <si>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</si>
  <si>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</si>
  <si>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</si>
  <si>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</si>
  <si>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</si>
  <si>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</si>
  <si>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</si>
  <si>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</si>
  <si>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</si>
  <si>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</si>
  <si>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</si>
  <si>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</si>
  <si>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</si>
  <si>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</si>
  <si>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</si>
  <si>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</si>
  <si>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</si>
  <si>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</si>
  <si>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</si>
  <si>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</si>
  <si>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</si>
  <si>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</si>
  <si>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</si>
  <si>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</si>
  <si>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</si>
  <si>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</si>
  <si>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</si>
  <si>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</si>
  <si>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</si>
  <si>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</si>
  <si>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</si>
  <si>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</si>
  <si>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</si>
  <si>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</si>
  <si>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</si>
  <si>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</si>
  <si>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</si>
  <si>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</si>
  <si>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</si>
  <si>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</si>
  <si>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</si>
  <si>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</si>
  <si>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</si>
  <si>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</si>
  <si>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</si>
  <si>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</si>
  <si>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</si>
  <si>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</si>
  <si>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</si>
  <si>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</si>
  <si>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</si>
  <si>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</si>
  <si>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</si>
  <si>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</si>
  <si>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</si>
  <si>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</si>
  <si>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</si>
  <si>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</si>
  <si>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</si>
  <si>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</si>
  <si>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</si>
  <si>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</si>
  <si>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</si>
  <si>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</si>
  <si>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</si>
  <si>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</si>
  <si>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</si>
  <si>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</si>
  <si>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</si>
  <si>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</si>
  <si>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</si>
  <si>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</si>
  <si>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</si>
  <si>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</si>
  <si>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</si>
  <si>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</si>
  <si>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</si>
  <si>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</si>
  <si>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</si>
  <si>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</si>
  <si>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</si>
  <si>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</si>
  <si>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</si>
  <si>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</si>
  <si>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</si>
  <si>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</si>
  <si>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</si>
  <si>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</si>
  <si>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</si>
  <si>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</si>
  <si>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</si>
  <si>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</si>
  <si>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</si>
  <si>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</si>
  <si>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</si>
  <si>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</si>
  <si>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</si>
  <si>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</si>
  <si>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</si>
  <si>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</si>
  <si>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</si>
  <si>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</si>
  <si>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</si>
  <si>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</si>
  <si>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</si>
  <si>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</si>
  <si>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</si>
  <si>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</si>
  <si>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</si>
  <si>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</si>
  <si>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</si>
  <si>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</si>
  <si>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</si>
  <si>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</si>
  <si>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</si>
  <si>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</si>
  <si>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</si>
  <si>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</si>
  <si>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</si>
  <si>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</si>
  <si>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</si>
  <si>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</si>
  <si>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</si>
  <si>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</si>
  <si>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</si>
  <si>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</si>
  <si>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</si>
  <si>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</si>
  <si>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</si>
  <si>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</si>
  <si>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</si>
  <si>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</si>
  <si>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</si>
  <si>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</si>
  <si>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</si>
  <si>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</si>
  <si>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</si>
  <si>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</si>
  <si>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</si>
  <si>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</si>
  <si>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</si>
  <si>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</si>
  <si>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</si>
  <si>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</si>
  <si>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</si>
  <si>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</si>
  <si>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</si>
  <si>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</si>
  <si>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</si>
  <si>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</si>
  <si>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</si>
  <si>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</si>
  <si>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</si>
  <si>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</si>
  <si>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</si>
  <si>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</si>
  <si>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</si>
  <si>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</si>
  <si>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</si>
  <si>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</si>
  <si>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</si>
  <si>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</si>
  <si>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</si>
  <si>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</si>
  <si>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</si>
  <si>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</si>
  <si>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</si>
  <si>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</si>
  <si>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</si>
  <si>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</si>
  <si>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</si>
  <si>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</si>
  <si>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</si>
  <si>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</si>
  <si>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</si>
  <si>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</si>
  <si>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</si>
  <si>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</si>
  <si>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</si>
  <si>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</si>
  <si>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</si>
  <si>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</si>
  <si>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</si>
  <si>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</si>
  <si>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</si>
  <si>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</si>
  <si>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</si>
  <si>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</si>
  <si>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</si>
  <si>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</si>
  <si>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</si>
  <si>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</si>
  <si>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</si>
  <si>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</si>
  <si>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</si>
  <si>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</si>
  <si>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</si>
  <si>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</si>
  <si>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</si>
  <si>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</si>
  <si>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</si>
  <si>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</si>
  <si>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</si>
  <si>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</si>
  <si>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</si>
  <si>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</si>
  <si>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</si>
  <si>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</si>
  <si>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</si>
  <si>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</si>
  <si>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</si>
  <si>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</si>
  <si>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</si>
  <si>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</si>
  <si>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</si>
  <si>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</si>
  <si>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</si>
  <si>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</si>
  <si>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</si>
  <si>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</si>
  <si>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</si>
  <si>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</si>
  <si>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</si>
  <si>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</si>
  <si>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</si>
  <si>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</si>
  <si>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</si>
  <si>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</si>
  <si>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</si>
  <si>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</si>
  <si>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</si>
  <si>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</si>
  <si>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</si>
  <si>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</si>
  <si>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</si>
  <si>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</si>
  <si>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</si>
  <si>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</si>
  <si>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</si>
  <si>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</si>
  <si>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</si>
  <si>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</si>
  <si>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</si>
  <si>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</si>
  <si>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</si>
  <si>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</si>
  <si>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</si>
  <si>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</si>
  <si>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</si>
  <si>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</si>
  <si>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</si>
  <si>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</si>
  <si>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</si>
  <si>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</si>
  <si>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</si>
  <si>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</si>
  <si>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</si>
  <si>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</si>
  <si>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</si>
  <si>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</si>
  <si>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</si>
  <si>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</si>
  <si>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</si>
  <si>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</si>
  <si>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</si>
  <si>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</si>
  <si>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</si>
  <si>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</si>
  <si>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</si>
  <si>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</si>
  <si>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</si>
  <si>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</si>
  <si>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</si>
  <si>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</si>
  <si>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</si>
  <si>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</si>
  <si>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</si>
  <si>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</si>
  <si>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</si>
  <si>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</si>
  <si>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</si>
  <si>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</si>
  <si>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</si>
  <si>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</si>
  <si>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</si>
  <si>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</si>
  <si>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</si>
  <si>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</si>
  <si>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</si>
  <si>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</si>
  <si>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</si>
  <si>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</si>
  <si>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</si>
  <si>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</si>
  <si>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</si>
  <si>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</si>
  <si>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</si>
  <si>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</si>
  <si>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</si>
  <si>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</si>
  <si>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</si>
  <si>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</si>
  <si>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</si>
  <si>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</si>
  <si>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</si>
  <si>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</si>
  <si>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</si>
  <si>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</si>
  <si>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</si>
  <si>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</si>
  <si>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</si>
  <si>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</si>
  <si>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</si>
  <si>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</si>
  <si>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</si>
  <si>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</si>
  <si>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</si>
  <si>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</si>
  <si>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</si>
  <si>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</si>
  <si>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</si>
  <si>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</si>
  <si>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</si>
  <si>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</si>
  <si>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</si>
  <si>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</si>
  <si>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</si>
  <si>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</si>
  <si>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</si>
  <si>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</si>
  <si>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</si>
  <si>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</si>
  <si>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</si>
  <si>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</si>
  <si>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</si>
  <si>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</si>
  <si>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</si>
  <si>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</si>
  <si>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</si>
  <si>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</si>
  <si>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</si>
  <si>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</si>
  <si>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</si>
  <si>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</si>
  <si>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</si>
  <si>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</si>
  <si>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</si>
  <si>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</si>
  <si>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</si>
  <si>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</si>
  <si>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</si>
  <si>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</si>
  <si>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</si>
  <si>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</si>
  <si>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</si>
  <si>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</si>
  <si>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</si>
  <si>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</si>
  <si>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</si>
  <si>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</si>
  <si>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</si>
  <si>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</si>
  <si>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</si>
  <si>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</si>
  <si>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</si>
  <si>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</si>
  <si>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</si>
  <si>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</si>
  <si>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</si>
  <si>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</si>
  <si>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</si>
  <si>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</si>
  <si>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</si>
  <si>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</si>
  <si>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</si>
  <si>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</si>
  <si>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</si>
  <si>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</si>
  <si>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</si>
  <si>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</si>
  <si>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</si>
  <si>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</si>
  <si>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</si>
  <si>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</si>
  <si>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</si>
  <si>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</si>
  <si>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</si>
  <si>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</si>
  <si>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</si>
  <si>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</si>
  <si>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</si>
  <si>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</si>
  <si>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</si>
  <si>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</si>
  <si>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</si>
  <si>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</si>
  <si>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</si>
  <si>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</si>
  <si>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</si>
  <si>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</si>
  <si>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</si>
  <si>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</si>
  <si>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</si>
  <si>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</si>
  <si>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</si>
  <si>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</si>
  <si>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</si>
  <si>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</si>
  <si>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</si>
  <si>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</si>
  <si>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</si>
  <si>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</si>
  <si>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</si>
  <si>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</si>
  <si>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</si>
  <si>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</si>
  <si>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</si>
  <si>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</si>
  <si>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</si>
  <si>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</si>
  <si>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</si>
  <si>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</si>
  <si>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</si>
  <si>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</si>
  <si>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</si>
  <si>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</si>
  <si>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</si>
  <si>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</si>
  <si>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</si>
  <si>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</si>
  <si>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</si>
  <si>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</si>
  <si>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</si>
  <si>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</si>
  <si>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</si>
  <si>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</si>
  <si>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</si>
  <si>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</si>
  <si>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</si>
  <si>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</si>
  <si>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</si>
  <si>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</si>
  <si>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</si>
  <si>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</si>
  <si>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</si>
  <si>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</si>
  <si>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</si>
  <si>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</si>
  <si>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</si>
  <si>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</si>
  <si>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</si>
  <si>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</si>
  <si>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</si>
  <si>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</si>
  <si>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</si>
  <si>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</si>
  <si>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</si>
  <si>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</si>
  <si>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</si>
  <si>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</si>
  <si>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</si>
  <si>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</si>
  <si>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</si>
  <si>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</si>
  <si>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</si>
  <si>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</si>
  <si>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</si>
  <si>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</si>
  <si>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</si>
  <si>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</si>
  <si>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</si>
  <si>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</si>
  <si>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</si>
  <si>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</si>
  <si>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</si>
  <si>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</si>
  <si>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</si>
  <si>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</si>
  <si>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</si>
  <si>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</si>
  <si>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</si>
  <si>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</si>
  <si>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</si>
  <si>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</si>
  <si>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</si>
  <si>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</si>
  <si>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</si>
  <si>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</si>
  <si>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</si>
  <si>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</si>
  <si>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</si>
  <si>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</si>
  <si>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</si>
  <si>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</si>
  <si>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</si>
  <si>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</si>
  <si>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</si>
  <si>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</si>
  <si>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</si>
  <si>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</si>
  <si>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</si>
  <si>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</si>
  <si>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</si>
  <si>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</si>
  <si>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</si>
  <si>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</si>
  <si>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</si>
  <si>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</si>
  <si>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</si>
  <si>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</si>
  <si>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</si>
  <si>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</si>
  <si>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</si>
  <si>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</si>
  <si>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</si>
  <si>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</si>
  <si>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</si>
  <si>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</si>
  <si>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</si>
  <si>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</si>
  <si>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</si>
  <si>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</si>
  <si>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</si>
  <si>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</si>
  <si>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</si>
  <si>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</si>
  <si>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</si>
  <si>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</si>
  <si>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</si>
  <si>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</si>
  <si>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</si>
  <si>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</si>
  <si>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</si>
  <si>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</si>
  <si>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</si>
  <si>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</si>
  <si>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</si>
  <si>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</si>
  <si>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</si>
  <si>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</si>
  <si>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</si>
  <si>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</si>
  <si>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</si>
  <si>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</si>
  <si>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</si>
  <si>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</si>
  <si>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</si>
  <si>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</si>
  <si>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</si>
  <si>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</si>
  <si>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</si>
  <si>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</si>
  <si>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</si>
  <si>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</si>
  <si>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</si>
  <si>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</si>
  <si>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</si>
  <si>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</si>
  <si>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</si>
  <si>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</si>
  <si>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</si>
  <si>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</si>
  <si>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</si>
  <si>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</si>
  <si>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</si>
  <si>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</si>
  <si>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</si>
  <si>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</si>
  <si>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</si>
  <si>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</si>
  <si>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</si>
  <si>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</si>
  <si>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</si>
  <si>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</si>
  <si>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</si>
  <si>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</si>
  <si>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</si>
  <si>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</si>
  <si>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</si>
  <si>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</si>
  <si>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</si>
  <si>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</si>
  <si>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</si>
  <si>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</si>
  <si>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</si>
  <si>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</si>
  <si>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</si>
  <si>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</si>
  <si>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</si>
  <si>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</si>
  <si>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</si>
  <si>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</si>
  <si>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</si>
  <si>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</si>
  <si>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</si>
  <si>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</si>
  <si>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</si>
  <si>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</si>
  <si>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</si>
  <si>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</si>
  <si>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</si>
  <si>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</si>
  <si>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</si>
  <si>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</si>
  <si>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</si>
  <si>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</si>
  <si>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</si>
  <si>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</si>
  <si>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</si>
  <si>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</si>
  <si>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</si>
  <si>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</si>
  <si>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</si>
  <si>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</si>
  <si>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</si>
  <si>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</si>
  <si>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</si>
  <si>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</si>
  <si>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</si>
  <si>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</si>
  <si>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</si>
  <si>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</si>
  <si>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</si>
  <si>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</si>
  <si>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</si>
  <si>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</si>
  <si>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</si>
  <si>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</si>
  <si>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</si>
  <si>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</si>
  <si>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</si>
  <si>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</si>
  <si>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</si>
  <si>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</si>
  <si>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</si>
  <si>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</si>
  <si>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</si>
  <si>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</si>
  <si>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</si>
  <si>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</si>
  <si>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</si>
  <si>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</si>
  <si>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</si>
  <si>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</si>
  <si>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</si>
  <si>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</si>
  <si>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</si>
  <si>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</si>
  <si>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</si>
  <si>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</si>
  <si>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</si>
  <si>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</si>
  <si>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</si>
  <si>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</si>
  <si>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</si>
  <si>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</si>
  <si>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</si>
  <si>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</si>
  <si>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</si>
  <si>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</si>
  <si>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</si>
  <si>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</si>
  <si>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</si>
  <si>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</si>
  <si>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</si>
  <si>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</si>
  <si>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</si>
  <si>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</si>
  <si>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</si>
  <si>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</si>
  <si>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</si>
  <si>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</si>
  <si>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</si>
  <si>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</si>
  <si>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</si>
  <si>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</si>
  <si>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</si>
  <si>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</si>
  <si>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</si>
  <si>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</si>
  <si>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</si>
  <si>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</si>
  <si>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</si>
  <si>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</si>
  <si>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</si>
  <si>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</si>
  <si>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</si>
  <si>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</si>
  <si>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</si>
  <si>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</si>
  <si>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</si>
  <si>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</si>
  <si>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</si>
  <si>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</si>
  <si>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</si>
  <si>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</si>
  <si>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</si>
  <si>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</si>
  <si>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</si>
  <si>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</si>
  <si>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</si>
  <si>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</si>
  <si>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</si>
  <si>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</si>
  <si>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</si>
  <si>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</si>
  <si>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</si>
  <si>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</si>
  <si>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</si>
  <si>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</si>
  <si>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</si>
  <si>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</si>
  <si>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</si>
  <si>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</si>
  <si>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</si>
  <si>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</si>
  <si>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</si>
  <si>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</si>
  <si>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</si>
  <si>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</si>
  <si>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</si>
  <si>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</si>
  <si>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</si>
  <si>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</si>
  <si>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</si>
  <si>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</si>
  <si>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</si>
  <si>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</si>
  <si>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</si>
  <si>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</si>
  <si>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</si>
  <si>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</si>
  <si>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</si>
  <si>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</si>
  <si>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</si>
  <si>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</si>
  <si>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</si>
  <si>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</si>
  <si>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</si>
  <si>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</si>
  <si>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</si>
  <si>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</si>
  <si>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</si>
  <si>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</si>
  <si>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</si>
  <si>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</si>
  <si>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</si>
  <si>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</si>
  <si>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</si>
  <si>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</si>
  <si>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</si>
  <si>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</si>
  <si>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</si>
  <si>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</si>
  <si>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</si>
  <si>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</si>
  <si>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</si>
  <si>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</si>
  <si>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</si>
  <si>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</si>
  <si>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</si>
  <si>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</si>
  <si>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</si>
  <si>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</si>
  <si>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</si>
  <si>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</si>
  <si>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</si>
  <si>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</si>
  <si>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</si>
  <si>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</si>
  <si>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</si>
  <si>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</si>
  <si>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</si>
  <si>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</si>
  <si>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</si>
  <si>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</si>
  <si>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</si>
  <si>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</si>
  <si>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</si>
  <si>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</si>
  <si>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</si>
  <si>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</si>
  <si>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</si>
  <si>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</si>
  <si>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</si>
  <si>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</si>
  <si>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</si>
  <si>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</si>
  <si>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</si>
  <si>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</si>
  <si>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</si>
  <si>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</si>
  <si>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</si>
  <si>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</si>
  <si>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</si>
  <si>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</si>
  <si>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</si>
  <si>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</si>
  <si>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</si>
  <si>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</si>
  <si>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</si>
  <si>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</si>
  <si>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</si>
  <si>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</si>
  <si>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</si>
  <si>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</si>
  <si>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</si>
  <si>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</si>
  <si>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</si>
  <si>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</si>
  <si>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</si>
  <si>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</si>
  <si>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</si>
  <si>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</si>
  <si>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</si>
  <si>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</si>
  <si>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</si>
  <si>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</si>
  <si>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</si>
  <si>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</si>
  <si>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</si>
  <si>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</si>
  <si>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</si>
  <si>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</si>
  <si>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</si>
  <si>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</si>
  <si>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</si>
  <si>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</si>
  <si>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</si>
  <si>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</si>
  <si>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</si>
  <si>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</si>
  <si>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</si>
  <si>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</si>
  <si>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</si>
  <si>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</si>
  <si>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</si>
  <si>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</si>
  <si>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</si>
  <si>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</si>
  <si>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</si>
  <si>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</si>
  <si>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</si>
  <si>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</si>
  <si>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</si>
  <si>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</si>
  <si>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</si>
  <si>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</si>
  <si>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</si>
  <si>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</si>
  <si>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</si>
  <si>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</si>
  <si>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</si>
  <si>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</si>
  <si>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</si>
  <si>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</si>
  <si>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</si>
  <si>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</si>
  <si>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</si>
  <si>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</si>
  <si>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</si>
  <si>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</si>
  <si>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</si>
  <si>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</si>
  <si>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</si>
  <si>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</si>
  <si>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</si>
  <si>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</si>
  <si>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</si>
  <si>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</si>
  <si>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</si>
  <si>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</si>
  <si>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</si>
  <si>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</si>
  <si>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</si>
  <si>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</si>
  <si>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</si>
  <si>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</si>
  <si>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</si>
  <si>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</si>
  <si>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</si>
  <si>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</si>
  <si>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</si>
  <si>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</si>
  <si>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</si>
  <si>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</si>
  <si>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</si>
  <si>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</si>
  <si>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</si>
  <si>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</si>
  <si>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</si>
  <si>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</si>
  <si>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</si>
  <si>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</si>
  <si>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</si>
  <si>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</si>
  <si>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</si>
  <si>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</si>
  <si>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</si>
  <si>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</si>
  <si>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</si>
  <si>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</si>
  <si>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</si>
  <si>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</si>
  <si>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</si>
  <si>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</si>
  <si>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</si>
  <si>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</si>
  <si>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</si>
  <si>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</si>
  <si>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</si>
  <si>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</si>
  <si>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</si>
  <si>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</si>
  <si>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</si>
  <si>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</si>
  <si>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</si>
  <si>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</si>
  <si>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</si>
  <si>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</si>
  <si>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</si>
  <si>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</si>
  <si>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</si>
  <si>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</si>
  <si>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</si>
  <si>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</si>
  <si>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</si>
  <si>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</si>
  <si>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</si>
  <si>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</si>
  <si>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</si>
  <si>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</si>
  <si>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</si>
  <si>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</si>
  <si>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</si>
  <si>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</si>
  <si>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</si>
  <si>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</si>
  <si>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</si>
  <si>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</si>
  <si>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</si>
  <si>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</si>
  <si>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</si>
  <si>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</si>
  <si>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</si>
  <si>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</si>
  <si>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</si>
  <si>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</si>
  <si>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</si>
  <si>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</si>
  <si>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</si>
  <si>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</si>
  <si>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</si>
  <si>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</si>
  <si>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</si>
  <si>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</si>
  <si>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</si>
  <si>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</si>
  <si>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</si>
  <si>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</si>
  <si>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</si>
  <si>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</si>
  <si>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</si>
  <si>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</si>
  <si>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</si>
  <si>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</si>
  <si>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</si>
  <si>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</si>
  <si>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</si>
  <si>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</si>
  <si>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</si>
  <si>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</si>
  <si>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</si>
  <si>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</si>
  <si>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</si>
  <si>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</si>
  <si>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</si>
  <si>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</si>
  <si>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</si>
  <si>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</si>
  <si>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</si>
  <si>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</si>
  <si>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</si>
  <si>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</si>
  <si>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</si>
  <si>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</si>
  <si>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</si>
  <si>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</si>
  <si>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</si>
  <si>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</si>
  <si>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</si>
  <si>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</si>
  <si>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</si>
  <si>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</si>
  <si>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</si>
  <si>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</si>
  <si>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</si>
  <si>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</si>
  <si>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</si>
  <si>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</si>
  <si>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</si>
  <si>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</si>
  <si>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</si>
  <si>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</si>
  <si>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</si>
  <si>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</si>
  <si>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</si>
  <si>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</si>
  <si>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</si>
  <si>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</si>
  <si>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</si>
  <si>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</si>
  <si>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</si>
  <si>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</si>
  <si>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</si>
  <si>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</si>
  <si>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</si>
  <si>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</si>
  <si>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</si>
  <si>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</si>
  <si>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</si>
  <si>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</si>
  <si>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</si>
  <si>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</si>
  <si>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</si>
  <si>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</si>
  <si>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</si>
  <si>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</si>
  <si>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</si>
  <si>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</si>
  <si>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</si>
  <si>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</si>
  <si>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</si>
  <si>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</si>
  <si>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</si>
  <si>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</si>
  <si>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</si>
  <si>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</si>
  <si>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</si>
  <si>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</si>
  <si>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</si>
  <si>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</si>
  <si>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</si>
  <si>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</si>
  <si>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</si>
  <si>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</si>
  <si>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</si>
  <si>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</si>
  <si>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</si>
  <si>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</si>
  <si>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</si>
  <si>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</si>
  <si>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</si>
  <si>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</si>
  <si>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</si>
  <si>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</si>
  <si>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</si>
  <si>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</si>
  <si>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</si>
  <si>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</si>
  <si>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</si>
  <si>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</si>
  <si>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</si>
  <si>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</si>
  <si>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</si>
  <si>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</si>
  <si>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</si>
  <si>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</si>
  <si>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</si>
  <si>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</si>
  <si>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</si>
  <si>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</si>
  <si>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</si>
  <si>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</si>
  <si>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</si>
  <si>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</si>
  <si>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</si>
  <si>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</si>
  <si>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</si>
  <si>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</si>
  <si>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</si>
  <si>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</si>
  <si>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</si>
  <si>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</si>
  <si>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</si>
  <si>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</si>
  <si>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</si>
  <si>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</si>
  <si>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</si>
  <si>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</si>
  <si>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</si>
  <si>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</si>
  <si>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</si>
  <si>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</si>
  <si>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</si>
  <si>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</si>
  <si>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</si>
  <si>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</si>
  <si>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</si>
  <si>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</si>
  <si>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</si>
  <si>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</si>
  <si>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</si>
  <si>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</si>
  <si>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</si>
  <si>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</si>
  <si>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</si>
  <si>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</si>
  <si>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</si>
  <si>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</si>
  <si>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</si>
  <si>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</si>
  <si>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</si>
  <si>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</si>
  <si>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</si>
  <si>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</si>
  <si>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</si>
  <si>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</si>
  <si>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</si>
  <si>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</si>
  <si>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</si>
  <si>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</si>
  <si>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</si>
  <si>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</si>
  <si>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</si>
  <si>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</si>
  <si>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</si>
  <si>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</si>
  <si>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</si>
  <si>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</si>
  <si>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</si>
  <si>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</si>
  <si>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</si>
  <si>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</si>
  <si>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</si>
  <si>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</si>
  <si>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</si>
  <si>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</si>
  <si>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</si>
  <si>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</si>
  <si>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</si>
  <si>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</si>
  <si>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</si>
  <si>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</si>
  <si>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</si>
  <si>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</si>
  <si>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</si>
  <si>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</si>
  <si>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</si>
  <si>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</si>
  <si>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</si>
  <si>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</si>
  <si>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</si>
  <si>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</si>
  <si>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</si>
  <si>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</si>
  <si>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</si>
  <si>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</si>
  <si>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</si>
  <si>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</si>
  <si>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</si>
  <si>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</si>
  <si>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</si>
  <si>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</si>
  <si>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</si>
  <si>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</si>
  <si>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</si>
  <si>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</si>
  <si>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</si>
  <si>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</si>
  <si>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</si>
  <si>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</si>
  <si>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</si>
  <si>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</si>
  <si>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</si>
  <si>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</si>
  <si>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</si>
  <si>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</si>
  <si>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</si>
  <si>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</si>
  <si>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</si>
  <si>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</si>
  <si>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</si>
  <si>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</si>
  <si>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</si>
  <si>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</si>
  <si>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</si>
  <si>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</si>
  <si>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</si>
  <si>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</si>
  <si>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</si>
  <si>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</si>
  <si>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</si>
  <si>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</si>
  <si>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</si>
  <si>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</si>
  <si>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</si>
  <si>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</si>
  <si>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</si>
  <si>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</si>
  <si>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</si>
  <si>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</si>
  <si>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</si>
  <si>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</si>
  <si>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</si>
  <si>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</si>
  <si>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</si>
  <si>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</si>
  <si>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</si>
  <si>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</si>
  <si>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</si>
  <si>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</si>
  <si>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</si>
  <si>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</si>
  <si>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</si>
  <si>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</si>
  <si>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</si>
  <si>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</si>
  <si>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</si>
  <si>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</si>
  <si>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</si>
  <si>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</si>
  <si>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</si>
  <si>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</si>
  <si>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</si>
  <si>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</si>
  <si>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</si>
  <si>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</si>
  <si>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</si>
  <si>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</si>
  <si>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</si>
  <si>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</si>
  <si>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</si>
  <si>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</si>
  <si>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</si>
  <si>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</si>
  <si>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</si>
  <si>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</si>
  <si>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</si>
  <si>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</si>
  <si>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</si>
  <si>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</si>
  <si>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</si>
  <si>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</si>
  <si>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</si>
  <si>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</si>
  <si>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</si>
  <si>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</si>
  <si>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</si>
  <si>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</si>
  <si>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</si>
  <si>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</si>
  <si>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</si>
  <si>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</si>
  <si>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</si>
  <si>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</si>
  <si>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</si>
  <si>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</si>
  <si>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</si>
  <si>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</si>
  <si>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</si>
  <si>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</si>
  <si>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</si>
  <si>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</si>
  <si>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</si>
  <si>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</si>
  <si>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</si>
  <si>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</si>
  <si>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</si>
  <si>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</si>
  <si>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</si>
  <si>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</si>
  <si>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</si>
  <si>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</si>
  <si>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</si>
  <si>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</si>
  <si>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</si>
  <si>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</si>
  <si>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</si>
  <si>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</si>
  <si>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</si>
  <si>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</si>
  <si>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</si>
  <si>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</si>
  <si>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</si>
  <si>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</si>
  <si>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</si>
  <si>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</si>
  <si>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</si>
  <si>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</si>
  <si>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</si>
  <si>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</si>
  <si>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</si>
  <si>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</si>
  <si>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</si>
  <si>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</si>
  <si>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</si>
  <si>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</si>
  <si>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</si>
  <si>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</si>
  <si>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</si>
  <si>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</si>
  <si>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</si>
  <si>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</si>
  <si>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</si>
  <si>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</si>
  <si>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</si>
  <si>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</si>
  <si>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</si>
  <si>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</si>
  <si>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</si>
  <si>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</si>
  <si>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</si>
  <si>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</si>
  <si>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</si>
  <si>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</si>
  <si>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</si>
  <si>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</si>
  <si>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</si>
  <si>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</si>
  <si>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</si>
  <si>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</si>
  <si>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</si>
  <si>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</si>
  <si>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</si>
  <si>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</si>
  <si>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</si>
  <si>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</si>
  <si>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</si>
  <si>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</si>
  <si>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</si>
  <si>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</si>
  <si>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</si>
  <si>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</si>
  <si>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</si>
  <si>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</si>
  <si>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</si>
  <si>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</si>
  <si>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</si>
  <si>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</si>
  <si>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</si>
  <si>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</si>
  <si>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</si>
  <si>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</si>
  <si>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</si>
  <si>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</si>
  <si>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</si>
  <si>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</si>
  <si>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</si>
  <si>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</si>
  <si>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</si>
  <si>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</si>
  <si>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</si>
  <si>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</si>
  <si>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</si>
  <si>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</si>
  <si>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</si>
  <si>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</si>
  <si>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</si>
  <si>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</si>
  <si>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</si>
  <si>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</si>
  <si>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</si>
  <si>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</si>
  <si>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</si>
  <si>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</si>
  <si>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</si>
  <si>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</si>
  <si>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</si>
  <si>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</si>
  <si>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</si>
  <si>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</si>
  <si>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</si>
  <si>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</si>
  <si>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</si>
  <si>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</si>
  <si>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</si>
  <si>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</si>
  <si>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</si>
  <si>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</si>
  <si>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</si>
  <si>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</si>
  <si>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</si>
  <si>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</si>
  <si>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</si>
  <si>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</si>
  <si>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</si>
  <si>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</si>
  <si>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</si>
  <si>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</si>
  <si>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</si>
  <si>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</si>
  <si>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</si>
  <si>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</si>
  <si>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</si>
  <si>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</si>
  <si>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</si>
  <si>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</si>
  <si>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</si>
  <si>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</si>
  <si>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</si>
  <si>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</si>
  <si>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</si>
  <si>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</si>
  <si>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</si>
  <si>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</si>
  <si>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</si>
  <si>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</si>
  <si>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</si>
  <si>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</si>
  <si>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</si>
  <si>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</si>
  <si>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</si>
  <si>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</si>
  <si>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</si>
  <si>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</si>
  <si>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</si>
  <si>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</si>
  <si>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</si>
  <si>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</si>
  <si>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</si>
  <si>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</si>
  <si>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</si>
  <si>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</si>
  <si>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</si>
  <si>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</si>
  <si>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</si>
  <si>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</si>
  <si>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</si>
  <si>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</si>
  <si>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</si>
  <si>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</si>
  <si>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</si>
  <si>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</si>
  <si>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</si>
  <si>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</si>
  <si>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</si>
  <si>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</si>
  <si>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</si>
  <si>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</si>
  <si>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</si>
  <si>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</si>
  <si>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</si>
  <si>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</si>
  <si>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</si>
  <si>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</si>
  <si>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</si>
  <si>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</si>
  <si>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</si>
  <si>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</si>
  <si>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</si>
  <si>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</si>
  <si>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</si>
  <si>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</si>
  <si>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</si>
  <si>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</si>
  <si>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</si>
  <si>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</si>
  <si>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</si>
  <si>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</si>
  <si>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</si>
  <si>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</si>
  <si>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</si>
  <si>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</si>
  <si>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</si>
  <si>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</si>
  <si>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</si>
  <si>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</si>
  <si>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</si>
  <si>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</si>
  <si>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</si>
  <si>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</si>
  <si>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</si>
  <si>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</si>
  <si>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</si>
  <si>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</si>
  <si>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</si>
  <si>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</si>
  <si>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</si>
  <si>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</si>
  <si>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</si>
  <si>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</si>
  <si>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</si>
  <si>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</si>
  <si>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</si>
  <si>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</si>
  <si>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</si>
  <si>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</si>
  <si>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</si>
  <si>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</si>
  <si>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</si>
  <si>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</si>
  <si>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</si>
  <si>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</si>
  <si>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</si>
  <si>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</si>
  <si>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</si>
  <si>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</si>
  <si>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</si>
  <si>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</si>
  <si>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</si>
  <si>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</si>
  <si>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</si>
  <si>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</si>
  <si>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</si>
  <si>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</si>
  <si>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</si>
  <si>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</si>
  <si>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</si>
  <si>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</si>
  <si>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</si>
  <si>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</si>
  <si>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</si>
  <si>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</si>
  <si>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</si>
  <si>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</si>
  <si>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</si>
  <si>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</si>
  <si>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</si>
  <si>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</si>
  <si>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</si>
  <si>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</si>
  <si>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</si>
  <si>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</si>
  <si>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</si>
  <si>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</si>
  <si>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</si>
  <si>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</si>
  <si>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</si>
  <si>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</si>
  <si>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</si>
  <si>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</si>
  <si>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</si>
  <si>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</si>
  <si>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</si>
  <si>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</si>
  <si>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</si>
  <si>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</si>
  <si>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</si>
  <si>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</si>
  <si>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</si>
  <si>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</si>
  <si>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</si>
  <si>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</si>
  <si>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</si>
  <si>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</si>
  <si>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</si>
  <si>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</si>
  <si>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</si>
  <si>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</si>
  <si>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</si>
  <si>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</si>
  <si>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</si>
  <si>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</si>
  <si>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</si>
  <si>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</si>
  <si>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</si>
  <si>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</si>
  <si>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</si>
  <si>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</si>
  <si>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</si>
  <si>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</si>
  <si>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</si>
  <si>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</si>
  <si>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</si>
  <si>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</si>
  <si>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</si>
  <si>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</si>
  <si>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</si>
  <si>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</si>
  <si>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</si>
  <si>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</si>
  <si>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</si>
  <si>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</si>
  <si>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</si>
  <si>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</si>
  <si>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</si>
  <si>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</si>
  <si>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</si>
  <si>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</si>
  <si>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</si>
  <si>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</si>
  <si>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</si>
  <si>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</si>
  <si>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</si>
  <si>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</si>
  <si>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</si>
  <si>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</si>
  <si>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</si>
  <si>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</si>
  <si>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</si>
  <si>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</si>
  <si>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</si>
  <si>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</si>
  <si>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</si>
  <si>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</si>
  <si>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</si>
  <si>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</si>
  <si>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</si>
  <si>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</si>
  <si>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</si>
  <si>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</si>
  <si>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</si>
  <si>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</si>
  <si>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</si>
  <si>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</si>
  <si>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</si>
  <si>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</si>
  <si>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</si>
  <si>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</si>
  <si>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</si>
  <si>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</si>
  <si>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</si>
  <si>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</si>
  <si>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</si>
  <si>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</si>
  <si>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</si>
  <si>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</si>
  <si>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</si>
  <si>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</si>
  <si>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</si>
  <si>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</si>
  <si>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</si>
  <si>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</si>
  <si>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</si>
  <si>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</si>
  <si>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</si>
  <si>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</si>
  <si>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</si>
  <si>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</si>
  <si>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</si>
  <si>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</si>
  <si>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</si>
  <si>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</si>
  <si>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</si>
  <si>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</si>
  <si>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</si>
  <si>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</si>
  <si>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</si>
  <si>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</si>
  <si>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</si>
  <si>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</si>
  <si>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</si>
  <si>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</si>
  <si>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</si>
  <si>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</si>
  <si>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</si>
  <si>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</si>
  <si>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</si>
  <si>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</si>
  <si>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</si>
  <si>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</si>
  <si>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</si>
  <si>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</si>
  <si>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</si>
  <si>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</si>
  <si>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</si>
  <si>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</si>
  <si>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</si>
  <si>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</si>
  <si>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</si>
  <si>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</si>
  <si>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</si>
  <si>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</si>
  <si>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</si>
  <si>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</si>
  <si>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</si>
  <si>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</si>
  <si>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</si>
  <si>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</si>
  <si>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</si>
  <si>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</si>
  <si>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</si>
  <si>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</si>
  <si>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</si>
  <si>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</si>
  <si>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</si>
  <si>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</si>
  <si>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</si>
  <si>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</si>
  <si>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</si>
  <si>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</si>
  <si>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</si>
  <si>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</si>
  <si>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</si>
  <si>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</si>
  <si>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</si>
  <si>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</si>
  <si>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</si>
  <si>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</si>
  <si>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</si>
  <si>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</si>
  <si>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</si>
  <si>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</si>
  <si>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</si>
  <si>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</si>
  <si>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</si>
  <si>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</si>
  <si>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</si>
  <si>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</si>
  <si>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</si>
  <si>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</si>
  <si>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</si>
  <si>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</si>
  <si>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</si>
  <si>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</si>
  <si>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</si>
  <si>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</si>
  <si>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</si>
  <si>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</si>
  <si>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</si>
  <si>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</si>
  <si>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</si>
  <si>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</si>
  <si>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</si>
  <si>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</si>
  <si>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</si>
  <si>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</si>
  <si>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</si>
  <si>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</si>
  <si>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</si>
  <si>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</si>
  <si>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</si>
  <si>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</si>
  <si>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</si>
  <si>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</si>
  <si>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</si>
  <si>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</si>
  <si>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</si>
  <si>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</si>
  <si>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</si>
  <si>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</si>
  <si>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</si>
  <si>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</si>
  <si>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</si>
  <si>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</si>
  <si>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</si>
  <si>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</si>
  <si>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</si>
  <si>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</si>
  <si>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</si>
  <si>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</si>
  <si>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</si>
  <si>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</si>
  <si>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</si>
  <si>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</si>
  <si>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</si>
  <si>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</si>
  <si>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</si>
  <si>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</si>
  <si>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</si>
  <si>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</si>
  <si>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</si>
  <si>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</si>
  <si>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</si>
  <si>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</si>
  <si>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</si>
  <si>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</si>
  <si>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</si>
  <si>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</si>
  <si>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</si>
  <si>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</si>
  <si>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</si>
  <si>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</si>
  <si>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</si>
  <si>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</si>
  <si>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</si>
  <si>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</si>
  <si>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</si>
  <si>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</si>
  <si>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</si>
  <si>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</si>
  <si>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</si>
  <si>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</si>
  <si>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</si>
  <si>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</si>
  <si>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</si>
  <si>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</si>
  <si>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</si>
  <si>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</si>
  <si>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</si>
  <si>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</si>
  <si>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</si>
  <si>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</si>
  <si>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</si>
  <si>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</si>
  <si>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</si>
  <si>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</si>
  <si>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</si>
  <si>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</si>
  <si>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</si>
  <si>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</si>
  <si>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</si>
  <si>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</si>
  <si>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</si>
  <si>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</si>
  <si>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</si>
  <si>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</si>
  <si>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</si>
  <si>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</si>
  <si>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</si>
  <si>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</si>
  <si>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</si>
  <si>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</si>
  <si>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</si>
  <si>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</si>
  <si>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</si>
  <si>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</si>
  <si>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</si>
  <si>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</si>
  <si>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</si>
  <si>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</si>
  <si>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</si>
  <si>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</si>
  <si>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</si>
  <si>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</si>
  <si>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</si>
  <si>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</si>
  <si>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</si>
  <si>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</si>
  <si>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</si>
  <si>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</si>
  <si>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</si>
  <si>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</si>
  <si>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</si>
  <si>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</si>
  <si>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</si>
  <si>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</si>
  <si>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</si>
  <si>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</si>
  <si>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</si>
  <si>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</si>
  <si>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</si>
  <si>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</si>
  <si>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</si>
  <si>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</si>
  <si>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</si>
  <si>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</si>
  <si>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</si>
  <si>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</si>
  <si>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</si>
  <si>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</si>
  <si>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</si>
  <si>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</si>
  <si>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</si>
  <si>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</si>
  <si>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</si>
  <si>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</si>
  <si>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</si>
  <si>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</si>
  <si>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</si>
  <si>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</si>
  <si>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</si>
  <si>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</si>
  <si>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</si>
  <si>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</si>
  <si>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</si>
  <si>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</si>
  <si>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</si>
  <si>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</si>
  <si>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</si>
  <si>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</si>
  <si>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</si>
  <si>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</si>
  <si>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</si>
  <si>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</si>
  <si>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</si>
  <si>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</si>
  <si>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</si>
  <si>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</si>
  <si>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</si>
  <si>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</si>
  <si>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</si>
  <si>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</si>
  <si>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</si>
  <si>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</si>
  <si>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</si>
  <si>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</si>
  <si>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</si>
  <si>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</si>
  <si>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</si>
  <si>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</si>
  <si>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</si>
  <si>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</si>
  <si>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</si>
  <si>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</si>
  <si>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</si>
  <si>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</si>
  <si>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</si>
  <si>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</si>
  <si>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</si>
  <si>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</si>
  <si>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</si>
  <si>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</si>
  <si>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</si>
  <si>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</si>
  <si>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</si>
  <si>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</si>
  <si>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</si>
  <si>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</si>
  <si>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</si>
  <si>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</si>
  <si>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</si>
  <si>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</si>
  <si>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</si>
  <si>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</si>
  <si>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</si>
  <si>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</si>
  <si>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</si>
  <si>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</si>
  <si>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</si>
  <si>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</si>
  <si>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</si>
  <si>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</si>
  <si>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</si>
  <si>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</si>
  <si>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</si>
  <si>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</si>
  <si>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</si>
  <si>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</si>
  <si>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</si>
  <si>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</si>
  <si>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</si>
  <si>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</si>
  <si>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</si>
  <si>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</si>
  <si>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</si>
  <si>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</si>
  <si>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</si>
  <si>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</si>
  <si>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</si>
  <si>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</si>
  <si>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</si>
  <si>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</si>
  <si>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</si>
  <si>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</si>
  <si>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</si>
  <si>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</si>
  <si>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</si>
  <si>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</si>
  <si>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</si>
  <si>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</si>
  <si>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</si>
  <si>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</si>
  <si>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</si>
  <si>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</si>
  <si>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</si>
  <si>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</si>
  <si>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</si>
  <si>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</si>
  <si>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</si>
  <si>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</si>
  <si>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</si>
  <si>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</si>
  <si>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</si>
  <si>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</si>
  <si>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</si>
  <si>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</si>
  <si>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</si>
  <si>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</si>
  <si>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</si>
  <si>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</si>
  <si>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</si>
  <si>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</si>
  <si>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</si>
  <si>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</si>
  <si>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</si>
  <si>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</si>
  <si>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</si>
  <si>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</si>
  <si>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</si>
  <si>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</si>
  <si>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</si>
  <si>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</si>
  <si>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</si>
  <si>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</si>
  <si>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</si>
  <si>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</si>
  <si>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</si>
  <si>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</si>
  <si>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</si>
  <si>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</si>
  <si>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</si>
  <si>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</si>
  <si>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</si>
  <si>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</si>
  <si>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</si>
  <si>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</si>
  <si>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</si>
  <si>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</si>
  <si>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</si>
  <si>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</si>
  <si>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</si>
  <si>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</si>
  <si>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</si>
  <si>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</si>
  <si>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</si>
  <si>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</si>
  <si>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</si>
  <si>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</si>
  <si>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</si>
  <si>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</si>
  <si>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</si>
  <si>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</si>
  <si>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</si>
  <si>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</si>
  <si>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</si>
  <si>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</si>
  <si>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</si>
  <si>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</si>
  <si>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</si>
  <si>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</si>
  <si>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</si>
  <si>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</si>
  <si>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</si>
  <si>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</si>
  <si>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</si>
  <si>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</si>
  <si>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</si>
  <si>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</si>
  <si>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</si>
  <si>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</si>
  <si>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</si>
  <si>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</si>
  <si>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</si>
  <si>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</si>
  <si>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</si>
  <si>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</si>
  <si>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</si>
  <si>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</si>
  <si>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</si>
  <si>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</si>
  <si>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</si>
  <si>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</si>
  <si>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</si>
  <si>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</si>
  <si>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</si>
  <si>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</si>
  <si>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</si>
  <si>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</si>
  <si>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</si>
  <si>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</si>
  <si>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</si>
  <si>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</si>
  <si>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</si>
  <si>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</si>
  <si>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</si>
  <si>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</si>
  <si>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</si>
  <si>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</si>
  <si>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</si>
  <si>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</si>
  <si>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</si>
  <si>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</si>
  <si>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</si>
  <si>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</si>
  <si>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</si>
  <si>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</si>
  <si>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</si>
  <si>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</si>
  <si>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</si>
  <si>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</si>
  <si>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</si>
  <si>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</si>
  <si>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</si>
  <si>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</si>
  <si>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</si>
  <si>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</si>
  <si>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</si>
  <si>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</si>
  <si>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</si>
  <si>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</si>
  <si>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</si>
  <si>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</si>
  <si>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</si>
  <si>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</si>
  <si>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</si>
  <si>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</si>
  <si>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</si>
  <si>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</si>
  <si>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</si>
  <si>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</si>
  <si>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</si>
  <si>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</si>
  <si>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</si>
  <si>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</si>
  <si>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</si>
  <si>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</si>
  <si>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</si>
  <si>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</si>
  <si>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</si>
  <si>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</si>
  <si>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</si>
  <si>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</si>
  <si>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</si>
  <si>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</si>
  <si>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</si>
  <si>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</si>
  <si>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</si>
  <si>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</si>
  <si>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</si>
  <si>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</si>
  <si>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</si>
  <si>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</si>
  <si>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</si>
  <si>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</si>
  <si>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</si>
  <si>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</si>
  <si>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</si>
  <si>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</si>
  <si>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</si>
  <si>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</si>
  <si>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</si>
  <si>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</si>
  <si>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</si>
  <si>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</si>
  <si>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</si>
  <si>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</si>
  <si>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</si>
  <si>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</si>
  <si>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</si>
  <si>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</si>
  <si>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</si>
  <si>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</si>
  <si>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</si>
  <si>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</si>
  <si>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</si>
  <si>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</si>
  <si>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</si>
  <si>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</si>
  <si>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</si>
  <si>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</si>
  <si>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</si>
  <si>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</si>
  <si>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</si>
  <si>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</si>
  <si>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</si>
  <si>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</si>
  <si>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</si>
  <si>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</si>
  <si>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</si>
  <si>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</si>
  <si>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</si>
  <si>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</si>
  <si>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</si>
  <si>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</si>
  <si>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</si>
  <si>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</si>
  <si>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</si>
  <si>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</si>
  <si>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</si>
  <si>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</si>
  <si>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</si>
  <si>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</si>
  <si>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</si>
  <si>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</si>
  <si>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</si>
  <si>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</si>
  <si>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</si>
  <si>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</si>
  <si>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</si>
  <si>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</si>
  <si>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</si>
  <si>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</si>
  <si>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</si>
  <si>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</si>
  <si>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</si>
  <si>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</si>
  <si>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</si>
  <si>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</si>
  <si>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</si>
  <si>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</si>
  <si>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</si>
  <si>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</si>
  <si>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</si>
  <si>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</si>
  <si>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</si>
  <si>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</si>
  <si>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</si>
  <si>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</si>
  <si>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</si>
  <si>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</si>
  <si>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</si>
  <si>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</si>
  <si>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</si>
  <si>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</si>
  <si>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</si>
  <si>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</si>
  <si>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</si>
  <si>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</si>
  <si>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</si>
  <si>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</si>
  <si>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</si>
  <si>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</si>
  <si>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</si>
  <si>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</si>
  <si>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</si>
  <si>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</si>
  <si>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</si>
  <si>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</si>
  <si>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</si>
  <si>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</si>
  <si>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</si>
  <si>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</si>
  <si>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</si>
  <si>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</si>
  <si>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</si>
  <si>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</si>
  <si>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</si>
  <si>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</si>
  <si>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</si>
  <si>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</si>
  <si>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</si>
  <si>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</si>
  <si>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</si>
  <si>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</si>
  <si>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</si>
  <si>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</si>
  <si>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</si>
  <si>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</si>
  <si>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</si>
  <si>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</si>
  <si>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</si>
  <si>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</si>
  <si>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</si>
  <si>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</si>
  <si>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</si>
  <si>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</si>
  <si>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</si>
  <si>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</si>
  <si>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</si>
  <si>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</si>
  <si>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</si>
  <si>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</si>
  <si>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</si>
  <si>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</si>
  <si>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</si>
  <si>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</si>
  <si>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</si>
  <si>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</si>
  <si>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</si>
  <si>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</si>
  <si>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</si>
  <si>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</si>
  <si>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</si>
  <si>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</si>
  <si>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</si>
  <si>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</si>
  <si>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</si>
  <si>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</si>
  <si>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</si>
  <si>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</si>
  <si>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</si>
  <si>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</si>
  <si>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</si>
  <si>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</si>
  <si>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</si>
  <si>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</si>
  <si>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</si>
  <si>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</si>
  <si>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</si>
  <si>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</si>
  <si>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</si>
  <si>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</si>
  <si>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</si>
  <si>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</si>
  <si>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</si>
  <si>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</si>
  <si>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</si>
  <si>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</si>
  <si>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</si>
  <si>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</si>
  <si>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</si>
  <si>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</si>
  <si>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</si>
  <si>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</si>
  <si>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</si>
  <si>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</si>
  <si>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</si>
  <si>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</si>
  <si>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</si>
  <si>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</si>
  <si>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</si>
  <si>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</si>
  <si>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</si>
  <si>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</si>
  <si>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</si>
  <si>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</si>
  <si>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</si>
  <si>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</si>
  <si>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</si>
  <si>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</si>
  <si>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</si>
  <si>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</si>
  <si>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</si>
  <si>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</si>
  <si>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</si>
  <si>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</si>
  <si>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</si>
  <si>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</si>
  <si>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</si>
  <si>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</si>
  <si>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</si>
  <si>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</si>
  <si>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</si>
  <si>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</si>
  <si>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</si>
  <si>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</si>
  <si>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</si>
  <si>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</si>
  <si>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</si>
  <si>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</si>
  <si>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</si>
  <si>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</si>
  <si>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</si>
  <si>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</si>
  <si>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</si>
  <si>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</si>
  <si>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</si>
  <si>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</si>
  <si>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</si>
  <si>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</si>
  <si>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</si>
  <si>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</si>
  <si>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</si>
  <si>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</si>
  <si>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</si>
  <si>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</si>
  <si>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</si>
  <si>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</si>
  <si>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</si>
  <si>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</si>
  <si>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</si>
  <si>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</si>
  <si>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</si>
  <si>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</si>
  <si>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</si>
  <si>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</si>
  <si>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</si>
  <si>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</si>
  <si>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</si>
  <si>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</si>
  <si>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</si>
  <si>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</si>
  <si>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</si>
  <si>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</si>
  <si>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</si>
  <si>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</si>
  <si>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</si>
  <si>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</si>
  <si>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</si>
  <si>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</si>
  <si>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</si>
  <si>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</si>
  <si>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</si>
  <si>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</si>
  <si>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</si>
  <si>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</si>
  <si>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</si>
  <si>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</si>
  <si>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</si>
  <si>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</si>
  <si>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</si>
  <si>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</si>
  <si>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</si>
  <si>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</si>
  <si>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</si>
  <si>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</si>
  <si>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</si>
  <si>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</si>
  <si>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</si>
  <si>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</si>
  <si>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</si>
  <si>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</si>
  <si>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</si>
  <si>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</si>
  <si>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</si>
  <si>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</si>
  <si>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</si>
  <si>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</si>
  <si>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</si>
  <si>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</si>
  <si>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</si>
  <si>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</si>
  <si>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</si>
  <si>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</si>
  <si>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</si>
  <si>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</si>
  <si>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</si>
  <si>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</si>
  <si>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</si>
  <si>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</si>
  <si>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</si>
  <si>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</si>
  <si>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</si>
  <si>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</si>
  <si>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</si>
  <si>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</si>
  <si>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</si>
  <si>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</si>
  <si>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</si>
  <si>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</si>
  <si>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</si>
  <si>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</si>
  <si>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</si>
  <si>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</si>
  <si>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</si>
  <si>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</si>
  <si>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</si>
  <si>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</si>
  <si>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</si>
  <si>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</si>
  <si>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</si>
  <si>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</si>
  <si>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</si>
  <si>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</si>
  <si>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</si>
  <si>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</si>
  <si>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</si>
  <si>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</si>
  <si>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</si>
  <si>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</si>
  <si>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</si>
  <si>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</si>
  <si>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</si>
  <si>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</si>
  <si>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</si>
  <si>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</si>
  <si>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</si>
  <si>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</si>
  <si>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</si>
  <si>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</si>
  <si>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</si>
  <si>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</si>
  <si>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</si>
  <si>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</si>
  <si>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</si>
  <si>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</si>
  <si>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</si>
  <si>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</si>
  <si>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</si>
  <si>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</si>
  <si>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</si>
  <si>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</si>
  <si>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</si>
  <si>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</si>
  <si>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</si>
  <si>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</si>
  <si>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</si>
  <si>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</si>
  <si>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</si>
  <si>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</si>
  <si>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</si>
  <si>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</si>
  <si>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</si>
  <si>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</si>
  <si>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</si>
  <si>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</si>
  <si>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</si>
  <si>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</si>
  <si>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</si>
  <si>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</si>
  <si>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</si>
  <si>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</si>
  <si>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</si>
  <si>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</si>
  <si>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</si>
  <si>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</si>
  <si>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</si>
  <si>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</si>
  <si>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</si>
  <si>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</si>
  <si>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</si>
  <si>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</si>
  <si>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</si>
  <si>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</si>
  <si>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</si>
  <si>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</si>
  <si>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</si>
  <si>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</si>
  <si>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</si>
  <si>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</si>
  <si>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</si>
  <si>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</si>
  <si>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</si>
  <si>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</si>
  <si>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</si>
  <si>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</si>
  <si>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</si>
  <si>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</si>
  <si>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</si>
  <si>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</si>
  <si>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</si>
  <si>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</si>
  <si>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</si>
  <si>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</si>
  <si>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</si>
  <si>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</si>
  <si>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</si>
  <si>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</si>
  <si>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</si>
  <si>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</si>
  <si>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</si>
  <si>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</si>
  <si>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</si>
  <si>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</si>
  <si>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</si>
  <si>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</si>
  <si>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</si>
  <si>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</si>
  <si>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</si>
  <si>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</si>
  <si>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</si>
  <si>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</si>
  <si>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</si>
  <si>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</si>
  <si>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</si>
  <si>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</si>
  <si>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</si>
  <si>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</si>
  <si>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</si>
  <si>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</si>
  <si>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</si>
  <si>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</si>
  <si>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</si>
  <si>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</si>
  <si>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</si>
  <si>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</si>
  <si>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</si>
  <si>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</si>
  <si>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</si>
  <si>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</si>
  <si>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</si>
  <si>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</si>
  <si>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</si>
  <si>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</si>
  <si>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</si>
  <si>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</si>
  <si>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</si>
  <si>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</si>
  <si>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</si>
  <si>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</si>
  <si>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</si>
  <si>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</si>
  <si>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</si>
  <si>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</si>
  <si>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</si>
  <si>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</si>
  <si>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</si>
  <si>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</si>
  <si>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</si>
  <si>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</si>
  <si>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</si>
  <si>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</si>
  <si>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</si>
  <si>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</si>
  <si>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</si>
  <si>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</si>
  <si>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</si>
  <si>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</si>
  <si>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</si>
  <si>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</si>
  <si>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</si>
  <si>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</si>
  <si>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</si>
  <si>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</si>
  <si>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</si>
  <si>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</si>
  <si>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</si>
  <si>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</si>
  <si>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</si>
  <si>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</si>
  <si>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</si>
  <si>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</si>
  <si>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</si>
  <si>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</si>
  <si>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</si>
  <si>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</si>
  <si>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</si>
  <si>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</si>
  <si>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</si>
  <si>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</si>
  <si>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</si>
  <si>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</si>
  <si>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</si>
  <si>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</si>
  <si>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</si>
  <si>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</si>
  <si>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</si>
  <si>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</si>
  <si>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</si>
  <si>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</si>
  <si>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</si>
  <si>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</si>
  <si>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</si>
  <si>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</si>
  <si>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</si>
  <si>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</si>
  <si>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</si>
  <si>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</si>
  <si>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</si>
  <si>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</si>
  <si>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</si>
  <si>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</si>
  <si>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</si>
  <si>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</si>
  <si>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</si>
  <si>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</si>
  <si>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</si>
  <si>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</si>
  <si>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</si>
  <si>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</si>
  <si>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</si>
  <si>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</si>
  <si>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</si>
  <si>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</si>
  <si>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</si>
  <si>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</si>
  <si>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</si>
  <si>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</si>
  <si>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</si>
  <si>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</si>
  <si>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</si>
  <si>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</si>
  <si>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</si>
  <si>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</si>
  <si>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</si>
  <si>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</si>
  <si>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</si>
  <si>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</si>
  <si>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</si>
  <si>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</si>
  <si>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</si>
  <si>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</si>
  <si>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</si>
  <si>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</si>
  <si>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</si>
  <si>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</si>
  <si>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</si>
  <si>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</si>
  <si>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</si>
  <si>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</si>
  <si>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</si>
  <si>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</si>
  <si>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</si>
  <si>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</si>
  <si>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</si>
  <si>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</si>
  <si>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</si>
  <si>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</si>
  <si>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</si>
  <si>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</si>
  <si>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</si>
  <si>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</si>
  <si>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</si>
  <si>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</si>
  <si>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</si>
  <si>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</si>
  <si>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</si>
  <si>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</si>
  <si>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</si>
  <si>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</si>
  <si>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</si>
  <si>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</si>
  <si>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</si>
  <si>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</si>
  <si>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</si>
  <si>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</si>
  <si>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</si>
  <si>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</si>
  <si>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</si>
  <si>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</si>
  <si>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</si>
  <si>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</si>
  <si>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</si>
  <si>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</si>
  <si>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</si>
  <si>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</si>
  <si>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</si>
  <si>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</si>
  <si>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</si>
  <si>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</si>
  <si>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</si>
  <si>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</si>
  <si>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</si>
  <si>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</si>
  <si>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</si>
  <si>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</si>
  <si>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</si>
  <si>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</si>
  <si>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</si>
  <si>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</si>
  <si>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</si>
  <si>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</si>
  <si>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</si>
  <si>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</si>
  <si>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</si>
  <si>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</si>
  <si>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</si>
  <si>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</si>
  <si>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</si>
  <si>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</si>
  <si>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</si>
  <si>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</si>
  <si>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</si>
  <si>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</si>
  <si>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</si>
  <si>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</si>
  <si>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</si>
  <si>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</si>
  <si>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</si>
  <si>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</si>
  <si>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</si>
  <si>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</si>
  <si>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</si>
  <si>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</si>
  <si>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</si>
  <si>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</si>
  <si>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</si>
  <si>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</si>
  <si>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</si>
  <si>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</si>
  <si>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</si>
  <si>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</si>
  <si>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</si>
  <si>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</si>
  <si>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</si>
  <si>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</si>
  <si>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</si>
  <si>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</si>
  <si>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</si>
  <si>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</si>
  <si>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</si>
  <si>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</si>
  <si>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</si>
  <si>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</si>
  <si>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</si>
  <si>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</si>
  <si>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</si>
  <si>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</si>
  <si>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</si>
  <si>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</si>
  <si>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</si>
  <si>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</si>
  <si>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</si>
  <si>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</si>
  <si>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</si>
  <si>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</si>
  <si>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</si>
  <si>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</si>
  <si>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</si>
  <si>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</si>
  <si>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</si>
  <si>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</si>
  <si>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</si>
  <si>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</si>
  <si>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</si>
  <si>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</si>
  <si>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</si>
  <si>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</si>
  <si>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</si>
  <si>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</si>
  <si>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</si>
  <si>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</si>
  <si>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</si>
  <si>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</si>
  <si>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</si>
  <si>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</si>
  <si>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</si>
  <si>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</si>
  <si>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</si>
  <si>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</si>
  <si>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</si>
  <si>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</si>
  <si>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</si>
  <si>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</si>
  <si>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</si>
  <si>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</si>
  <si>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</si>
  <si>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</si>
  <si>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</si>
  <si>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</si>
  <si>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</si>
  <si>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</si>
  <si>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</si>
  <si>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</si>
  <si>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</si>
  <si>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</si>
  <si>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</si>
  <si>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</si>
  <si>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</si>
  <si>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</si>
  <si>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</si>
  <si>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</si>
  <si>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</si>
  <si>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</si>
  <si>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</si>
  <si>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</si>
  <si>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</si>
  <si>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</si>
  <si>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</si>
  <si>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</si>
  <si>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</si>
  <si>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</si>
  <si>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</si>
  <si>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</si>
  <si>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</si>
  <si>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</si>
  <si>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</si>
  <si>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</si>
  <si>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</si>
  <si>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</si>
  <si>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</si>
  <si>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</si>
  <si>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</si>
  <si>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</si>
  <si>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</si>
  <si>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</si>
  <si>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</si>
  <si>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</si>
  <si>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</si>
  <si>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</si>
  <si>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</si>
  <si>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</si>
  <si>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</si>
  <si>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</si>
  <si>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</si>
  <si>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</si>
  <si>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</si>
  <si>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</si>
  <si>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</si>
  <si>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</si>
  <si>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</si>
  <si>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</si>
  <si>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</si>
  <si>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</si>
  <si>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</si>
  <si>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</si>
  <si>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</si>
  <si>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</si>
  <si>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</si>
  <si>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</si>
  <si>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</si>
  <si>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</si>
  <si>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</si>
  <si>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</si>
  <si>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</si>
  <si>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</si>
  <si>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</si>
  <si>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</si>
  <si>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</si>
  <si>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</si>
  <si>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</si>
  <si>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</si>
  <si>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</si>
  <si>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</si>
  <si>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</si>
  <si>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</si>
  <si>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</si>
  <si>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</si>
  <si>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</si>
  <si>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</si>
  <si>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</si>
  <si>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</si>
  <si>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</si>
  <si>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</si>
  <si>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</si>
  <si>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</si>
  <si>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</si>
  <si>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</si>
  <si>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</si>
  <si>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</si>
  <si>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</si>
  <si>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</si>
  <si>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</si>
  <si>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</si>
  <si>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</si>
  <si>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</si>
  <si>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</si>
  <si>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</si>
  <si>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</si>
  <si>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</si>
  <si>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</si>
  <si>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</si>
  <si>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</si>
  <si>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</si>
  <si>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</si>
  <si>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</si>
  <si>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</si>
  <si>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</si>
  <si>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</si>
  <si>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</si>
  <si>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</si>
  <si>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</si>
  <si>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</si>
  <si>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</si>
  <si>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</si>
  <si>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</si>
  <si>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</si>
  <si>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</si>
  <si>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</si>
  <si>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</si>
  <si>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</si>
  <si>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</si>
  <si>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</si>
  <si>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</si>
  <si>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</si>
  <si>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</si>
  <si>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</si>
  <si>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</si>
  <si>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</si>
  <si>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</si>
  <si>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</si>
  <si>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</si>
  <si>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</si>
  <si>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</si>
  <si>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</si>
  <si>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</si>
  <si>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</si>
  <si>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</si>
  <si>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</si>
  <si>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</si>
  <si>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</si>
  <si>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</si>
  <si>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</si>
  <si>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</si>
  <si>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</si>
  <si>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</si>
  <si>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</si>
  <si>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</si>
  <si>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</si>
  <si>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</si>
  <si>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</si>
  <si>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</si>
  <si>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</si>
  <si>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</si>
  <si>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</si>
  <si>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</si>
  <si>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</si>
  <si>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</si>
  <si>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</si>
  <si>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</si>
  <si>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</si>
  <si>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</si>
  <si>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</si>
  <si>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</si>
  <si>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</si>
  <si>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</si>
  <si>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</si>
  <si>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</si>
  <si>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</si>
  <si>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</si>
  <si>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</si>
  <si>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</si>
  <si>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</si>
  <si>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</si>
  <si>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</si>
  <si>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</si>
  <si>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</si>
  <si>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</si>
  <si>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</si>
  <si>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</si>
  <si>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</si>
  <si>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</si>
  <si>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</si>
  <si>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</si>
  <si>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</si>
  <si>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</si>
  <si>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</si>
  <si>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</si>
  <si>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</si>
  <si>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</si>
  <si>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</si>
  <si>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</si>
  <si>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</si>
  <si>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</si>
  <si>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</si>
  <si>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</si>
  <si>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</si>
  <si>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</si>
  <si>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</si>
  <si>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</si>
  <si>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</si>
  <si>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</si>
  <si>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</si>
  <si>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</si>
  <si>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</si>
  <si>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</si>
  <si>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</si>
  <si>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</si>
  <si>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</si>
  <si>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</si>
  <si>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</si>
  <si>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</si>
  <si>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</si>
  <si>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</si>
  <si>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</si>
  <si>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</si>
  <si>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</si>
  <si>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</si>
  <si>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</si>
  <si>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</si>
  <si>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</si>
  <si>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</si>
  <si>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</si>
  <si>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</si>
  <si>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</si>
  <si>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</si>
  <si>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</si>
  <si>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</si>
  <si>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</si>
  <si>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</si>
  <si>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</si>
  <si>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</si>
  <si>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</si>
  <si>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</si>
  <si>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</si>
  <si>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</si>
  <si>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</si>
  <si>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</si>
  <si>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</si>
  <si>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</si>
  <si>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</si>
  <si>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</si>
  <si>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</si>
  <si>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</si>
  <si>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</si>
  <si>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</si>
  <si>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</si>
  <si>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</si>
  <si>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</si>
  <si>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</si>
  <si>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</si>
  <si>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</si>
  <si>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</si>
  <si>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</si>
  <si>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</si>
  <si>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</si>
  <si>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</si>
  <si>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</si>
  <si>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</si>
  <si>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</si>
  <si>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</si>
  <si>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</si>
  <si>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</si>
  <si>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</si>
  <si>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</si>
  <si>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</si>
  <si>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</si>
  <si>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</si>
  <si>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</si>
  <si>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</si>
  <si>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</si>
  <si>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</si>
  <si>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</si>
  <si>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</si>
  <si>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</si>
  <si>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</si>
  <si>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</si>
  <si>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</si>
  <si>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</si>
  <si>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</si>
  <si>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</si>
  <si>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</si>
  <si>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</si>
  <si>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</si>
  <si>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</si>
  <si>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</si>
  <si>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</si>
  <si>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</si>
  <si>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</si>
  <si>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</si>
  <si>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</si>
  <si>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</si>
  <si>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</si>
  <si>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</si>
  <si>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</si>
  <si>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</si>
  <si>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</si>
  <si>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</si>
  <si>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</si>
  <si>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</si>
  <si>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</si>
  <si>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</si>
  <si>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</si>
  <si>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</si>
  <si>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</si>
  <si>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</si>
  <si>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</si>
  <si>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</si>
  <si>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</si>
  <si>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</si>
  <si>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</si>
  <si>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</si>
  <si>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</si>
  <si>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</si>
  <si>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</si>
  <si>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</si>
  <si>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</si>
  <si>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</si>
  <si>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</si>
  <si>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</si>
  <si>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</si>
  <si>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</si>
  <si>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</si>
  <si>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</si>
  <si>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</si>
  <si>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</si>
  <si>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</si>
  <si>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</si>
  <si>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</si>
  <si>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</si>
  <si>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</si>
  <si>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</si>
  <si>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</si>
  <si>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</si>
  <si>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</si>
  <si>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</si>
  <si>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</si>
  <si>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</si>
  <si>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</si>
  <si>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</si>
  <si>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</si>
  <si>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</si>
  <si>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</si>
  <si>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</si>
  <si>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</si>
  <si>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</si>
  <si>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</si>
  <si>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</si>
  <si>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</si>
  <si>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</si>
  <si>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</si>
  <si>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</si>
  <si>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</si>
  <si>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</si>
  <si>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</si>
  <si>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</si>
  <si>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</si>
  <si>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</si>
  <si>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</si>
  <si>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</si>
  <si>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</si>
  <si>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</si>
  <si>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</si>
  <si>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</si>
  <si>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</si>
  <si>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</si>
  <si>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</si>
  <si>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</si>
  <si>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</si>
  <si>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</si>
  <si>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</si>
  <si>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</si>
  <si>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</si>
  <si>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</si>
  <si>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</si>
  <si>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</si>
  <si>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</si>
  <si>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</si>
  <si>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</si>
  <si>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</si>
  <si>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</si>
  <si>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</si>
  <si>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</si>
  <si>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</si>
  <si>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</si>
  <si>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</si>
  <si>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</si>
  <si>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</si>
  <si>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</si>
  <si>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</si>
  <si>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</si>
  <si>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</si>
  <si>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</si>
  <si>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</si>
  <si>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</si>
  <si>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</si>
  <si>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</si>
  <si>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</si>
  <si>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</si>
  <si>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</si>
  <si>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</si>
  <si>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</si>
  <si>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</si>
  <si>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</si>
  <si>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</si>
  <si>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</si>
  <si>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</si>
  <si>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</si>
  <si>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</si>
  <si>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</si>
  <si>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</si>
  <si>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</si>
  <si>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</si>
  <si>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</si>
  <si>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</si>
  <si>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</si>
  <si>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</si>
  <si>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</si>
  <si>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</si>
  <si>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</si>
  <si>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</si>
  <si>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</si>
  <si>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</si>
  <si>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</si>
  <si>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</si>
  <si>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</si>
  <si>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</si>
  <si>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</si>
  <si>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</si>
  <si>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</si>
  <si>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</si>
  <si>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</si>
  <si>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</si>
  <si>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</si>
  <si>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</si>
  <si>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</si>
  <si>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</si>
  <si>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</si>
  <si>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</si>
  <si>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</si>
  <si>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</si>
  <si>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</si>
  <si>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</si>
  <si>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</si>
  <si>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</si>
  <si>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</si>
  <si>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</si>
  <si>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</si>
  <si>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</si>
  <si>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</si>
  <si>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</si>
  <si>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</si>
  <si>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</si>
  <si>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</si>
  <si>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</si>
  <si>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</si>
  <si>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</si>
  <si>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</si>
  <si>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</si>
  <si>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</si>
  <si>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</si>
  <si>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</si>
  <si>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</si>
  <si>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</si>
  <si>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</si>
  <si>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</si>
  <si>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</si>
  <si>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</si>
  <si>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</si>
  <si>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</si>
  <si>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</si>
  <si>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</si>
  <si>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</si>
  <si>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</si>
  <si>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</si>
  <si>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</si>
  <si>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</si>
  <si>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</si>
  <si>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</si>
  <si>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</si>
  <si>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</si>
  <si>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</si>
  <si>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</si>
  <si>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</si>
  <si>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</si>
  <si>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</si>
  <si>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</si>
  <si>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</si>
  <si>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</si>
  <si>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</si>
  <si>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</si>
  <si>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</si>
  <si>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</si>
  <si>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</si>
  <si>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</si>
  <si>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</si>
  <si>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</si>
  <si>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</si>
  <si>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</si>
  <si>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</si>
  <si>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</si>
  <si>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</si>
  <si>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</si>
  <si>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</si>
  <si>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</si>
  <si>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</si>
  <si>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</si>
  <si>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</si>
  <si>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</si>
  <si>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</si>
  <si>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</si>
  <si>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</si>
  <si>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</si>
  <si>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</si>
  <si>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</si>
  <si>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</si>
  <si>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</si>
  <si>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</si>
  <si>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</si>
  <si>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</si>
  <si>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</si>
  <si>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</si>
  <si>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</si>
  <si>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</si>
  <si>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</si>
  <si>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</si>
  <si>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</si>
  <si>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</si>
  <si>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</si>
  <si>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</si>
  <si>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</si>
  <si>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</si>
  <si>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</si>
  <si>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</si>
  <si>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</si>
  <si>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</si>
  <si>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</si>
  <si>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</si>
  <si>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</si>
  <si>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</si>
  <si>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</si>
  <si>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</si>
  <si>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</si>
  <si>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</si>
  <si>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</si>
  <si>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</si>
  <si>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</si>
  <si>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</si>
  <si>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</si>
  <si>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</si>
  <si>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</si>
  <si>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</si>
  <si>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</si>
  <si>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</si>
  <si>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</si>
  <si>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</si>
  <si>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</si>
  <si>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</si>
  <si>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</si>
  <si>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</si>
  <si>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</si>
  <si>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</si>
  <si>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</si>
  <si>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</si>
  <si>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</si>
  <si>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</si>
  <si>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</si>
  <si>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</si>
  <si>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</si>
  <si>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</si>
  <si>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</si>
  <si>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</si>
  <si>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</si>
  <si>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</si>
  <si>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</si>
  <si>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</si>
  <si>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</si>
  <si>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</si>
  <si>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</si>
  <si>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</si>
  <si>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</si>
  <si>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</si>
  <si>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</si>
  <si>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</si>
  <si>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</si>
  <si>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</si>
  <si>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</si>
  <si>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</si>
  <si>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</si>
  <si>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</si>
  <si>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</si>
  <si>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</si>
  <si>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</si>
  <si>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</si>
  <si>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</si>
  <si>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</si>
  <si>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</si>
  <si>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</si>
  <si>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</si>
  <si>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</si>
  <si>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</si>
  <si>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</si>
  <si>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</si>
  <si>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</si>
  <si>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</si>
  <si>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</si>
  <si>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</si>
  <si>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</si>
  <si>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</si>
  <si>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</si>
  <si>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</si>
  <si>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</si>
  <si>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</si>
  <si>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</si>
  <si>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</si>
  <si>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</si>
  <si>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</si>
  <si>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</si>
  <si>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</si>
  <si>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</si>
  <si>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</si>
  <si>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</si>
  <si>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</si>
  <si>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</si>
  <si>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</si>
  <si>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</si>
  <si>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</si>
  <si>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</si>
  <si>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</si>
  <si>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</si>
  <si>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</si>
  <si>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</si>
  <si>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</si>
  <si>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</si>
  <si>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</si>
  <si>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</si>
  <si>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</si>
  <si>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</si>
  <si>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</si>
  <si>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</si>
  <si>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</si>
  <si>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</si>
  <si>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</si>
  <si>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</si>
  <si>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</si>
  <si>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</si>
  <si>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</si>
  <si>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</si>
  <si>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</si>
  <si>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</si>
  <si>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</si>
  <si>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</si>
  <si>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</si>
  <si>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</si>
  <si>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</si>
  <si>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</si>
  <si>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</si>
  <si>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</si>
  <si>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</si>
  <si>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</si>
  <si>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</si>
  <si>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</si>
  <si>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</si>
  <si>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</si>
  <si>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</si>
  <si>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</si>
  <si>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</si>
  <si>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</si>
  <si>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</si>
  <si>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</si>
  <si>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</si>
  <si>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</si>
  <si>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</si>
  <si>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</si>
  <si>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</si>
  <si>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</si>
  <si>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</si>
  <si>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</si>
  <si>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</si>
  <si>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</si>
  <si>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</si>
  <si>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</si>
  <si>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</si>
  <si>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</si>
  <si>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</si>
  <si>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</si>
  <si>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</si>
  <si>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</si>
  <si>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</si>
  <si>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</si>
  <si>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</si>
  <si>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</si>
  <si>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</si>
  <si>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</si>
  <si>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</si>
  <si>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</si>
  <si>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</si>
  <si>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</si>
  <si>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</si>
  <si>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</si>
  <si>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</si>
  <si>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</si>
  <si>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</si>
  <si>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</si>
  <si>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</si>
  <si>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</si>
  <si>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</si>
  <si>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</si>
  <si>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</si>
  <si>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</si>
  <si>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</si>
  <si>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</si>
  <si>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</si>
  <si>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</si>
  <si>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</si>
  <si>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</si>
  <si>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</si>
  <si>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</si>
  <si>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</si>
  <si>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</si>
  <si>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</si>
  <si>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</si>
  <si>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</si>
  <si>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</si>
  <si>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</si>
  <si>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</si>
  <si>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</si>
  <si>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</si>
  <si>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</si>
  <si>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</si>
  <si>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</si>
  <si>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</si>
  <si>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</si>
  <si>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</si>
  <si>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</si>
  <si>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</si>
  <si>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</si>
  <si>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</si>
  <si>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</si>
  <si>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</si>
  <si>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</si>
  <si>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</si>
  <si>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</si>
  <si>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</si>
  <si>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</si>
  <si>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</si>
  <si>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</si>
  <si>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</si>
  <si>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</si>
  <si>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</si>
  <si>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</si>
  <si>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</si>
  <si>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</si>
  <si>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</si>
  <si>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</si>
  <si>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</si>
  <si>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</si>
  <si>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</si>
  <si>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</si>
  <si>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</si>
  <si>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</si>
  <si>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</si>
  <si>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</si>
  <si>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</si>
  <si>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</si>
  <si>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</si>
  <si>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</si>
  <si>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</si>
  <si>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</si>
  <si>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</si>
  <si>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</si>
  <si>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</si>
  <si>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</si>
  <si>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</si>
  <si>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</si>
  <si>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</si>
  <si>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</si>
  <si>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</si>
  <si>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</si>
  <si>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</si>
  <si>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</si>
  <si>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</si>
  <si>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</si>
  <si>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</si>
  <si>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</si>
  <si>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</si>
  <si>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</si>
  <si>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</si>
  <si>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</si>
  <si>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</si>
  <si>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</si>
  <si>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</si>
  <si>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</si>
  <si>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</si>
  <si>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</si>
  <si>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</si>
  <si>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</si>
  <si>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</si>
  <si>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</si>
  <si>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</si>
  <si>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</si>
  <si>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</si>
  <si>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</si>
  <si>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</si>
  <si>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</si>
  <si>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</si>
  <si>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</si>
  <si>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</si>
  <si>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</si>
  <si>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</si>
  <si>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</si>
  <si>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</si>
  <si>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</si>
  <si>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</si>
  <si>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</si>
  <si>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</si>
  <si>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</si>
  <si>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</si>
  <si>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</si>
  <si>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</si>
  <si>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</si>
  <si>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</si>
  <si>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</si>
  <si>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</si>
  <si>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</si>
  <si>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</si>
  <si>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</si>
  <si>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</si>
  <si>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</si>
  <si>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</si>
  <si>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</si>
  <si>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</si>
  <si>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</si>
  <si>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</si>
  <si>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</si>
  <si>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</si>
  <si>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</si>
  <si>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</si>
  <si>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</si>
  <si>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</si>
  <si>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</si>
  <si>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</si>
  <si>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</si>
  <si>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</si>
  <si>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</si>
  <si>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</si>
  <si>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</si>
  <si>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</si>
  <si>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</si>
  <si>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</si>
  <si>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</si>
  <si>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</si>
  <si>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</si>
  <si>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</si>
  <si>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</si>
  <si>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</si>
  <si>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</si>
  <si>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</si>
  <si>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</si>
  <si>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</si>
  <si>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</si>
  <si>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</si>
  <si>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</si>
  <si>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</si>
  <si>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</si>
  <si>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</si>
  <si>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</si>
  <si>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</si>
  <si>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</si>
  <si>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</si>
  <si>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</si>
  <si>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</si>
  <si>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</si>
  <si>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</si>
  <si>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</si>
  <si>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</si>
  <si>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</si>
  <si>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</si>
  <si>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</si>
  <si>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</si>
  <si>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</si>
  <si>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</si>
  <si>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</si>
  <si>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</si>
  <si>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</si>
  <si>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</si>
  <si>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</si>
  <si>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</si>
  <si>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</si>
  <si>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</si>
  <si>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</si>
  <si>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</si>
  <si>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</si>
  <si>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</si>
  <si>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</si>
  <si>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</si>
  <si>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</si>
  <si>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</si>
  <si>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</si>
  <si>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</si>
  <si>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</si>
  <si>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</si>
  <si>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</si>
  <si>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</si>
  <si>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</si>
  <si>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</si>
  <si>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</si>
  <si>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</si>
  <si>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</si>
  <si>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</si>
  <si>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</si>
  <si>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</si>
  <si>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</si>
  <si>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</si>
  <si>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</si>
  <si>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</si>
  <si>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</si>
  <si>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</si>
  <si>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</si>
  <si>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</si>
  <si>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</si>
  <si>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</si>
  <si>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</si>
  <si>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</si>
  <si>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</si>
  <si>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</si>
  <si>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</si>
  <si>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</si>
  <si>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</si>
  <si>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</si>
  <si>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</si>
  <si>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</si>
  <si>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</si>
  <si>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</si>
  <si>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</si>
  <si>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</si>
  <si>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</si>
  <si>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</si>
  <si>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</si>
  <si>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</si>
  <si>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</si>
  <si>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</si>
  <si>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</si>
  <si>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</si>
  <si>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</si>
  <si>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</si>
  <si>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</si>
  <si>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</si>
  <si>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</si>
  <si>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</si>
  <si>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</si>
  <si>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</si>
  <si>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</si>
  <si>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</si>
  <si>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</si>
  <si>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</si>
  <si>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</si>
  <si>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</si>
  <si>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</si>
  <si>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</si>
  <si>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</si>
  <si>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</si>
  <si>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</si>
  <si>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</si>
  <si>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</si>
  <si>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</si>
  <si>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</si>
  <si>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</si>
  <si>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</si>
  <si>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</si>
  <si>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</si>
  <si>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</si>
  <si>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</si>
  <si>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</si>
  <si>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</si>
  <si>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</si>
  <si>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</si>
  <si>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</si>
  <si>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</si>
  <si>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</si>
  <si>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</si>
  <si>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</si>
  <si>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</si>
  <si>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</si>
  <si>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</si>
  <si>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</si>
  <si>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</si>
  <si>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</si>
  <si>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</si>
  <si>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</si>
  <si>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</si>
  <si>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</si>
  <si>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</si>
  <si>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</si>
  <si>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</si>
  <si>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</si>
  <si>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</si>
  <si>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</si>
  <si>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</si>
  <si>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</si>
  <si>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</si>
  <si>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</si>
  <si>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</si>
  <si>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</si>
  <si>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</si>
  <si>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</si>
  <si>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</si>
  <si>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</si>
  <si>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</si>
  <si>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</si>
  <si>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</si>
  <si>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</si>
  <si>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</si>
  <si>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</si>
  <si>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</si>
  <si>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</si>
  <si>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</si>
  <si>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</si>
  <si>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</si>
  <si>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</si>
  <si>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</si>
  <si>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</si>
  <si>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</si>
  <si>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</si>
  <si>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</si>
  <si>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</si>
  <si>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</si>
  <si>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</si>
  <si>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</si>
  <si>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</si>
  <si>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</si>
  <si>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</si>
  <si>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</si>
  <si>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</si>
  <si>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</si>
  <si>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</si>
  <si>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</si>
  <si>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</si>
  <si>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</si>
  <si>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</si>
  <si>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</si>
  <si>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</si>
  <si>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</si>
  <si>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</si>
  <si>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</si>
  <si>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</si>
  <si>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</si>
  <si>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</si>
  <si>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</si>
  <si>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</si>
  <si>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</si>
  <si>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</si>
  <si>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</si>
  <si>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</si>
  <si>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</si>
  <si>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</si>
  <si>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</si>
  <si>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</si>
  <si>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</si>
  <si>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</si>
  <si>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</si>
  <si>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</si>
  <si>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</si>
  <si>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</si>
  <si>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</si>
  <si>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</si>
  <si>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</si>
  <si>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</si>
  <si>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</si>
  <si>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</si>
  <si>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</si>
  <si>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</si>
  <si>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</si>
  <si>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</si>
  <si>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</si>
  <si>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</si>
  <si>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</si>
  <si>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</si>
  <si>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</si>
  <si>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</si>
  <si>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</si>
  <si>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</si>
  <si>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</si>
  <si>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</si>
  <si>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</si>
  <si>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</si>
  <si>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</si>
  <si>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</si>
  <si>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</si>
  <si>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</si>
  <si>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</si>
  <si>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</si>
  <si>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</si>
  <si>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</si>
  <si>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</si>
  <si>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</si>
  <si>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</si>
  <si>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</si>
  <si>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</si>
  <si>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</si>
  <si>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</si>
  <si>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</si>
  <si>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</si>
  <si>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</si>
  <si>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</si>
  <si>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</si>
  <si>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</si>
  <si>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</si>
  <si>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</si>
  <si>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</si>
  <si>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</si>
  <si>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</si>
  <si>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</si>
  <si>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</si>
  <si>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</si>
  <si>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</si>
  <si>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</si>
  <si>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</si>
  <si>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</si>
  <si>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</si>
  <si>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</si>
  <si>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</si>
  <si>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</si>
  <si>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</si>
  <si>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</si>
  <si>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</si>
  <si>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</si>
  <si>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</si>
  <si>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</si>
  <si>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</si>
  <si>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</si>
  <si>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</si>
  <si>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</si>
  <si>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</si>
  <si>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</si>
  <si>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</si>
  <si>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</si>
  <si>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</si>
  <si>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</si>
  <si>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</si>
  <si>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</si>
  <si>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</si>
  <si>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</si>
  <si>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</si>
  <si>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</si>
  <si>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</si>
  <si>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</si>
  <si>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</si>
  <si>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</si>
  <si>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</si>
  <si>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</si>
  <si>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</si>
  <si>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</si>
  <si>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</si>
  <si>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</si>
  <si>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</si>
  <si>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</si>
  <si>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</si>
  <si>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</si>
  <si>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</si>
  <si>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</si>
  <si>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</si>
  <si>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</si>
  <si>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</si>
  <si>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</si>
  <si>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</si>
  <si>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</si>
  <si>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</si>
  <si>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</si>
  <si>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</si>
  <si>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</si>
  <si>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</si>
  <si>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</si>
  <si>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</si>
  <si>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</si>
  <si>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</si>
  <si>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</si>
  <si>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</si>
  <si>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</si>
  <si>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</si>
  <si>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</si>
  <si>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</si>
  <si>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</si>
  <si>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</si>
  <si>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</si>
  <si>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</si>
  <si>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</si>
  <si>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</si>
  <si>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</si>
  <si>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</si>
  <si>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</si>
  <si>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</si>
  <si>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</si>
  <si>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</si>
  <si>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</si>
  <si>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</si>
  <si>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</si>
  <si>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</si>
  <si>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</si>
  <si>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</si>
  <si>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</si>
  <si>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</si>
  <si>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</si>
  <si>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</si>
  <si>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</si>
  <si>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</si>
  <si>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</si>
  <si>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</si>
  <si>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</si>
  <si>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</si>
  <si>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</si>
  <si>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</si>
  <si>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</si>
  <si>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</si>
  <si>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</si>
  <si>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</si>
  <si>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</si>
  <si>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</si>
  <si>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</si>
  <si>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</si>
  <si>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</si>
  <si>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</si>
  <si>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</si>
  <si>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</si>
  <si>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</si>
  <si>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</si>
  <si>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</si>
  <si>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</si>
  <si>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</si>
  <si>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</si>
  <si>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</si>
  <si>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</si>
  <si>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</si>
  <si>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</si>
  <si>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</si>
  <si>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</si>
  <si>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</si>
  <si>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</si>
  <si>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</si>
  <si>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</si>
  <si>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</si>
  <si>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</si>
  <si>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</si>
  <si>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</si>
  <si>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</si>
  <si>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</si>
  <si>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</si>
  <si>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</si>
  <si>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</si>
  <si>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</si>
  <si>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</si>
  <si>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</si>
  <si>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</si>
  <si>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</si>
  <si>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</si>
  <si>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</si>
  <si>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</si>
  <si>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</si>
  <si>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</si>
  <si>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</si>
  <si>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</si>
  <si>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</si>
  <si>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</si>
  <si>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</si>
  <si>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</si>
  <si>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</si>
  <si>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</si>
  <si>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</si>
  <si>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</si>
  <si>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</si>
  <si>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</si>
  <si>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</si>
  <si>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</si>
  <si>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</si>
  <si>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</si>
  <si>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</si>
  <si>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</si>
  <si>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</si>
  <si>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</si>
  <si>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</si>
  <si>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</si>
  <si>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</si>
  <si>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</si>
  <si>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</si>
  <si>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</si>
  <si>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</si>
  <si>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</si>
  <si>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</si>
  <si>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</si>
  <si>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</si>
  <si>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</si>
  <si>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</si>
  <si>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</si>
  <si>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</si>
  <si>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</si>
  <si>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</si>
  <si>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</si>
  <si>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</si>
  <si>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</si>
  <si>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</si>
  <si>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</si>
  <si>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</si>
  <si>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</si>
  <si>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</si>
  <si>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</si>
  <si>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</si>
  <si>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</si>
  <si>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</si>
  <si>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</si>
  <si>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</si>
  <si>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</si>
  <si>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</si>
  <si>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</si>
  <si>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</si>
  <si>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</si>
  <si>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</si>
  <si>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</si>
  <si>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</si>
  <si>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</si>
  <si>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</si>
  <si>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</si>
  <si>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</si>
  <si>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</si>
  <si>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</si>
  <si>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</si>
  <si>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</si>
  <si>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</si>
  <si>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</si>
  <si>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</si>
  <si>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</si>
  <si>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</si>
  <si>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</si>
  <si>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</si>
  <si>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</si>
  <si>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</si>
  <si>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</si>
  <si>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</si>
  <si>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</si>
  <si>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</si>
  <si>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</si>
  <si>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</si>
  <si>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</si>
  <si>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</si>
  <si>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</si>
  <si>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</si>
  <si>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</si>
  <si>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</si>
  <si>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</si>
  <si>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</si>
  <si>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</si>
  <si>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</si>
  <si>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</si>
  <si>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</si>
  <si>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</si>
  <si>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</si>
  <si>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</si>
  <si>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</si>
  <si>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</si>
  <si>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</si>
  <si>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</si>
  <si>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</si>
  <si>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</si>
  <si>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</si>
  <si>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</si>
  <si>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</si>
  <si>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</si>
  <si>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</si>
  <si>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</si>
  <si>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</si>
  <si>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</si>
  <si>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</si>
  <si>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</si>
  <si>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</si>
  <si>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</si>
  <si>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</si>
  <si>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</si>
  <si>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</si>
  <si>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</si>
  <si>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</si>
  <si>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</si>
  <si>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</si>
  <si>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</si>
  <si>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</si>
  <si>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</si>
  <si>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</si>
  <si>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</si>
  <si>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</si>
  <si>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</si>
  <si>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</si>
  <si>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</si>
  <si>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</si>
  <si>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</si>
  <si>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</si>
  <si>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</si>
  <si>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</si>
  <si>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</si>
  <si>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</si>
  <si>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</si>
  <si>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</si>
  <si>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</si>
  <si>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</si>
  <si>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</si>
  <si>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</si>
  <si>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</si>
  <si>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</si>
  <si>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</si>
  <si>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</si>
  <si>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</si>
  <si>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</si>
  <si>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</si>
  <si>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</si>
  <si>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</si>
  <si>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</si>
  <si>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</si>
  <si>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</si>
  <si>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</si>
  <si>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</si>
  <si>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</si>
  <si>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</si>
  <si>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</si>
  <si>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</si>
  <si>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</si>
  <si>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</si>
  <si>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</si>
  <si>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</si>
  <si>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</si>
  <si>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</si>
  <si>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</si>
  <si>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</si>
  <si>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</si>
  <si>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</si>
  <si>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</si>
  <si>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</si>
  <si>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</si>
  <si>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</si>
  <si>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</si>
  <si>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</si>
  <si>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</si>
  <si>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</si>
  <si>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</si>
  <si>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</si>
  <si>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</si>
  <si>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</si>
  <si>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</si>
  <si>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</si>
  <si>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</si>
  <si>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</si>
  <si>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</si>
  <si>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</si>
  <si>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</si>
  <si>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</si>
  <si>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</si>
  <si>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</si>
  <si>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</si>
  <si>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</si>
  <si>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</si>
  <si>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</si>
  <si>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</si>
  <si>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</si>
  <si>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</si>
  <si>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</si>
  <si>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</si>
  <si>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</si>
  <si>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</si>
  <si>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</si>
  <si>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</si>
  <si>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</si>
  <si>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</si>
  <si>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</si>
  <si>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</si>
  <si>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</si>
  <si>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</si>
  <si>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</si>
  <si>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</si>
  <si>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</si>
  <si>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</si>
  <si>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</si>
  <si>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</si>
  <si>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</si>
  <si>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</si>
  <si>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</si>
  <si>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</si>
  <si>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</si>
  <si>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</si>
  <si>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</si>
  <si>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</si>
  <si>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</si>
  <si>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</si>
  <si>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</si>
  <si>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</si>
  <si>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</si>
  <si>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</si>
  <si>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</si>
  <si>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</si>
  <si>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</si>
  <si>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</si>
  <si>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</si>
  <si>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</si>
  <si>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</si>
  <si>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</si>
  <si>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</si>
  <si>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</si>
  <si>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</si>
  <si>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</si>
  <si>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</si>
  <si>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</si>
  <si>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</si>
  <si>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</si>
  <si>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</si>
  <si>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</si>
  <si>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</si>
  <si>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</si>
  <si>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</si>
  <si>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</si>
  <si>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</si>
  <si>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</si>
  <si>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</si>
  <si>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</si>
  <si>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</si>
  <si>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</si>
  <si>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</si>
  <si>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</si>
  <si>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</si>
  <si>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</si>
  <si>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</si>
  <si>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</si>
  <si>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</si>
  <si>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</si>
  <si>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</si>
  <si>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</si>
  <si>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</si>
  <si>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</si>
  <si>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</si>
  <si>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</si>
  <si>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</si>
  <si>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</si>
  <si>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</si>
  <si>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</si>
  <si>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</si>
  <si>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</si>
  <si>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</si>
  <si>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</si>
  <si>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</si>
  <si>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</si>
  <si>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</si>
  <si>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</si>
  <si>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</si>
  <si>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</si>
  <si>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</si>
  <si>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</si>
  <si>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</si>
  <si>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</si>
  <si>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</si>
  <si>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</si>
  <si>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</si>
  <si>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</si>
  <si>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</si>
  <si>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</si>
  <si>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</si>
  <si>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</si>
  <si>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</si>
  <si>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</si>
  <si>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</si>
  <si>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</si>
  <si>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</si>
  <si>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</si>
  <si>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</si>
  <si>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</si>
  <si>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</si>
  <si>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</si>
  <si>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</si>
  <si>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</si>
  <si>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</si>
  <si>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</si>
  <si>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</si>
  <si>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</si>
  <si>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</si>
  <si>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</si>
  <si>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</si>
  <si>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</si>
  <si>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</si>
  <si>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</si>
  <si>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</si>
  <si>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</si>
  <si>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</si>
  <si>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</si>
  <si>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</si>
  <si>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</si>
  <si>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</si>
  <si>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</si>
  <si>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</si>
  <si>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</si>
  <si>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</si>
  <si>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</si>
  <si>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</si>
  <si>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</si>
  <si>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</si>
  <si>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</si>
  <si>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</si>
  <si>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</si>
  <si>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</si>
  <si>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</si>
  <si>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</si>
  <si>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</si>
  <si>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</si>
  <si>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</si>
  <si>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</si>
  <si>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</si>
  <si>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</si>
  <si>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</si>
  <si>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</si>
  <si>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</si>
  <si>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</si>
  <si>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</si>
  <si>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</si>
  <si>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</si>
  <si>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</si>
  <si>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</si>
  <si>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</si>
  <si>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</si>
  <si>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</si>
  <si>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</si>
  <si>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</si>
  <si>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</si>
  <si>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</si>
  <si>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</si>
  <si>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</si>
  <si>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</si>
  <si>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</si>
  <si>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</si>
  <si>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</si>
  <si>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</si>
  <si>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</si>
  <si>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</si>
  <si>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</si>
  <si>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</si>
  <si>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</si>
  <si>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</si>
  <si>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</si>
  <si>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</si>
  <si>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</si>
  <si>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</si>
  <si>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</si>
  <si>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</si>
  <si>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</si>
  <si>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</si>
  <si>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</si>
  <si>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</si>
  <si>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</si>
  <si>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</si>
  <si>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</si>
  <si>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</si>
  <si>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</si>
  <si>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</si>
  <si>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</si>
  <si>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</si>
  <si>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</si>
  <si>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</si>
  <si>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</si>
  <si>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</si>
  <si>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</si>
  <si>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</si>
  <si>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</si>
  <si>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</si>
  <si>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</si>
  <si>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</si>
  <si>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</si>
  <si>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</si>
  <si>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</si>
  <si>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</si>
  <si>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</si>
  <si>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</si>
  <si>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</si>
  <si>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</si>
  <si>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</si>
  <si>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</si>
  <si>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</si>
  <si>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</si>
  <si>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</si>
  <si>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</si>
  <si>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</si>
  <si>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</si>
  <si>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</si>
  <si>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</si>
  <si>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</si>
  <si>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</si>
  <si>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</si>
  <si>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</si>
  <si>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</si>
  <si>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</si>
  <si>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</si>
  <si>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</si>
  <si>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</si>
  <si>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</si>
  <si>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</si>
  <si>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</si>
  <si>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</si>
  <si>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</si>
  <si>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</si>
  <si>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</si>
  <si>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</si>
  <si>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</si>
  <si>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</si>
  <si>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</si>
  <si>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</si>
  <si>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</si>
  <si>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</si>
  <si>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</si>
  <si>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</si>
  <si>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</si>
  <si>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</si>
  <si>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</si>
  <si>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</si>
  <si>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</si>
  <si>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</si>
  <si>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</si>
  <si>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</si>
  <si>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</si>
  <si>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</si>
  <si>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</si>
  <si>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</si>
  <si>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</si>
  <si>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</si>
  <si>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</si>
  <si>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</si>
  <si>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</si>
  <si>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</si>
  <si>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</si>
  <si>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</si>
  <si>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</si>
  <si>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</si>
  <si>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</si>
  <si>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</si>
  <si>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</si>
  <si>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</si>
  <si>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</si>
  <si>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</si>
  <si>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</si>
  <si>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</si>
  <si>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</si>
  <si>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</si>
  <si>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</si>
  <si>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</si>
  <si>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</si>
  <si>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</si>
  <si>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</si>
  <si>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</si>
  <si>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</si>
  <si>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</si>
  <si>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</si>
  <si>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</si>
  <si>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</si>
  <si>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</si>
  <si>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</si>
  <si>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</si>
  <si>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</si>
  <si>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</si>
  <si>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</si>
  <si>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</si>
  <si>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</si>
  <si>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</si>
  <si>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</si>
  <si>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</si>
  <si>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</si>
  <si>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</si>
  <si>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</si>
  <si>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</si>
  <si>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</si>
  <si>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</si>
  <si>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</si>
  <si>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</si>
  <si>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</si>
  <si>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</si>
  <si>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</si>
  <si>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</si>
  <si>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</si>
  <si>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</si>
  <si>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</si>
  <si>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</si>
  <si>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</si>
  <si>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</si>
  <si>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</si>
  <si>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</si>
  <si>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</si>
  <si>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</si>
  <si>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</si>
  <si>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</si>
  <si>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</si>
  <si>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</si>
  <si>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</si>
  <si>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</si>
  <si>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</si>
  <si>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</si>
  <si>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</si>
  <si>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</si>
  <si>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</si>
  <si>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</si>
  <si>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</si>
  <si>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</si>
  <si>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</si>
  <si>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</si>
  <si>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</si>
  <si>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</si>
  <si>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</si>
  <si>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</si>
  <si>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</si>
  <si>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</si>
  <si>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</si>
  <si>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</si>
  <si>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</si>
  <si>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</si>
  <si>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</si>
  <si>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</si>
  <si>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</si>
  <si>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</si>
  <si>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</si>
  <si>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</si>
  <si>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</si>
  <si>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</si>
  <si>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</si>
  <si>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</si>
  <si>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</si>
  <si>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</si>
  <si>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</si>
  <si>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</si>
  <si>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</si>
  <si>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</si>
  <si>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</si>
  <si>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</si>
  <si>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</si>
  <si>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</si>
  <si>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</si>
  <si>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</si>
  <si>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</si>
  <si>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</si>
  <si>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</si>
  <si>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</si>
  <si>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</si>
  <si>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</si>
  <si>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</si>
  <si>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</si>
  <si>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</si>
  <si>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</si>
  <si>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</si>
  <si>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</si>
  <si>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</si>
  <si>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</si>
  <si>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</si>
  <si>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</si>
  <si>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</si>
  <si>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</si>
  <si>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</si>
  <si>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</si>
  <si>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</si>
  <si>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</si>
  <si>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</si>
  <si>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</si>
  <si>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</si>
  <si>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</si>
  <si>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</si>
  <si>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</si>
  <si>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</si>
  <si>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</si>
  <si>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</si>
  <si>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</si>
  <si>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</si>
  <si>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</si>
  <si>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</si>
  <si>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</si>
  <si>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</si>
  <si>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</si>
  <si>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</si>
  <si>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</si>
  <si>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</si>
  <si>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</si>
  <si>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</si>
  <si>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</si>
  <si>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</si>
  <si>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</si>
  <si>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</si>
  <si>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</si>
  <si>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</si>
  <si>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</si>
  <si>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</si>
  <si>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</si>
  <si>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</si>
  <si>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</si>
  <si>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</si>
  <si>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</si>
  <si>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</si>
  <si>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</si>
  <si>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</si>
  <si>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</si>
  <si>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</si>
  <si>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</si>
  <si>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</si>
  <si>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</si>
  <si>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</si>
  <si>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</si>
  <si>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</si>
  <si>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</si>
  <si>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</si>
  <si>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</si>
  <si>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</si>
  <si>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</si>
  <si>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</si>
  <si>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</si>
  <si>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</si>
  <si>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</si>
  <si>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</si>
  <si>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</si>
  <si>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</si>
  <si>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</si>
  <si>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</si>
  <si>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</si>
  <si>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</si>
  <si>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</si>
  <si>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</si>
  <si>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</si>
  <si>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</si>
  <si>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</si>
  <si>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</si>
  <si>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</si>
  <si>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</si>
  <si>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</si>
  <si>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</si>
  <si>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</si>
  <si>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</si>
  <si>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</si>
  <si>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</si>
  <si>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</si>
  <si>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</si>
  <si>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</si>
  <si>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</si>
  <si>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</si>
  <si>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</si>
  <si>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</si>
  <si>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</si>
  <si>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</si>
  <si>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</si>
  <si>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</si>
  <si>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</si>
  <si>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</si>
  <si>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</si>
  <si>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</si>
  <si>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</si>
  <si>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</si>
  <si>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</si>
  <si>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</si>
  <si>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</si>
  <si>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</si>
  <si>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</si>
  <si>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</si>
  <si>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</si>
  <si>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</si>
  <si>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</si>
  <si>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</si>
  <si>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</si>
  <si>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</si>
  <si>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</si>
  <si>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</si>
  <si>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</si>
  <si>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</si>
  <si>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</si>
  <si>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</si>
  <si>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</si>
  <si>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</si>
  <si>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</si>
  <si>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</si>
  <si>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</si>
  <si>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</si>
  <si>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</si>
  <si>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</si>
  <si>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</si>
  <si>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</si>
  <si>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</si>
  <si>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</si>
  <si>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</si>
  <si>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</si>
  <si>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</si>
  <si>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</si>
  <si>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</si>
  <si>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</si>
  <si>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</si>
  <si>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</si>
  <si>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</si>
  <si>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</si>
  <si>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</si>
  <si>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</si>
  <si>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</si>
  <si>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</si>
  <si>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</si>
  <si>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</si>
  <si>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</si>
  <si>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</si>
  <si>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</si>
  <si>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</si>
  <si>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</si>
  <si>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</si>
  <si>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</si>
  <si>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</si>
  <si>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</si>
  <si>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</si>
  <si>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</si>
  <si>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</si>
  <si>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</si>
  <si>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</si>
  <si>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</si>
  <si>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</si>
  <si>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</si>
  <si>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</si>
  <si>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</si>
  <si>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</si>
  <si>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</si>
  <si>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</si>
  <si>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</si>
  <si>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</si>
  <si>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</si>
  <si>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</si>
  <si>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</si>
  <si>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</si>
  <si>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</si>
  <si>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</si>
  <si>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</si>
  <si>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</si>
  <si>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</si>
  <si>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</si>
  <si>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</si>
  <si>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</si>
  <si>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</si>
  <si>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</si>
  <si>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</si>
  <si>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</si>
  <si>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</si>
  <si>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</si>
  <si>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</si>
  <si>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</si>
  <si>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</si>
  <si>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</si>
  <si>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</si>
  <si>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</si>
  <si>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</si>
  <si>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</si>
  <si>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</si>
  <si>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</si>
  <si>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</si>
  <si>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</si>
  <si>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</si>
  <si>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</si>
  <si>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</si>
  <si>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</si>
  <si>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</si>
  <si>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</si>
  <si>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</si>
  <si>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</si>
  <si>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</si>
  <si>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</si>
  <si>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</si>
  <si>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</si>
  <si>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</si>
  <si>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</si>
  <si>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</si>
  <si>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</si>
  <si>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</si>
  <si>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</si>
  <si>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</si>
  <si>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</si>
  <si>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</si>
  <si>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</si>
  <si>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</si>
  <si>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</si>
  <si>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</si>
  <si>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</si>
  <si>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</si>
  <si>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</si>
  <si>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</si>
  <si>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</si>
  <si>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</si>
  <si>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</si>
  <si>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</si>
  <si>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</si>
  <si>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</si>
  <si>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</si>
  <si>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</si>
  <si>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</si>
  <si>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</si>
  <si>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</si>
  <si>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</si>
  <si>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</si>
  <si>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</si>
  <si>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</si>
  <si>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</si>
  <si>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</si>
  <si>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</si>
  <si>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</si>
  <si>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</si>
  <si>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</si>
  <si>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</si>
  <si>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</si>
  <si>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</si>
  <si>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</si>
  <si>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</si>
  <si>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</si>
  <si>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</si>
  <si>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</si>
  <si>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</si>
  <si>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</si>
  <si>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</si>
  <si>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</si>
  <si>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</si>
  <si>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</si>
  <si>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</si>
  <si>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</si>
  <si>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</si>
  <si>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</si>
  <si>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</si>
  <si>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</si>
  <si>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</si>
  <si>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</si>
  <si>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</si>
  <si>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</si>
  <si>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</si>
  <si>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</si>
  <si>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</si>
  <si>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</si>
  <si>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</si>
  <si>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</si>
  <si>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</si>
  <si>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</si>
  <si>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</si>
  <si>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</si>
  <si>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</si>
  <si>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</si>
  <si>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</si>
  <si>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</si>
  <si>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</si>
  <si>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</si>
  <si>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</si>
  <si>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</si>
  <si>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</si>
  <si>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</si>
  <si>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</si>
  <si>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</si>
  <si>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</si>
  <si>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</si>
  <si>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</si>
  <si>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</si>
  <si>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</si>
  <si>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</si>
  <si>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</si>
  <si>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</si>
  <si>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</si>
  <si>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</si>
  <si>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</si>
  <si>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</si>
  <si>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</si>
  <si>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</si>
  <si>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</si>
  <si>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</si>
  <si>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</si>
  <si>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</si>
  <si>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</si>
  <si>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</si>
  <si>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</si>
  <si>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</si>
  <si>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</si>
  <si>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</si>
  <si>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</si>
  <si>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</si>
  <si>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</si>
  <si>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</si>
  <si>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</si>
  <si>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</si>
  <si>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</si>
  <si>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</si>
  <si>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</si>
  <si>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</si>
  <si>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</si>
  <si>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</si>
  <si>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</si>
  <si>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</si>
  <si>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</si>
  <si>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</si>
  <si>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</si>
  <si>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</si>
  <si>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</si>
  <si>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</si>
  <si>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</si>
  <si>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</si>
  <si>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</si>
  <si>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</si>
  <si>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</si>
  <si>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</si>
  <si>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</si>
  <si>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</si>
  <si>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</si>
  <si>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</si>
  <si>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</si>
  <si>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</si>
  <si>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</si>
  <si>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</si>
  <si>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</si>
  <si>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</si>
  <si>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</si>
  <si>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</si>
  <si>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</si>
  <si>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</si>
  <si>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</si>
  <si>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</si>
  <si>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</si>
  <si>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</si>
  <si>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</si>
  <si>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</si>
  <si>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</si>
  <si>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</si>
  <si>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</si>
  <si>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</si>
  <si>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</si>
  <si>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</si>
  <si>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</si>
  <si>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</si>
  <si>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</si>
  <si>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</si>
  <si>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</si>
  <si>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</si>
  <si>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</si>
  <si>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</si>
  <si>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</si>
  <si>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</si>
  <si>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</si>
  <si>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</si>
  <si>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</si>
  <si>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</si>
  <si>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</si>
  <si>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</si>
  <si>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</si>
  <si>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</si>
  <si>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</si>
  <si>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</si>
  <si>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</si>
  <si>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</si>
  <si>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</si>
  <si>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</si>
  <si>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</si>
  <si>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</si>
  <si>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</si>
  <si>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</si>
  <si>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</si>
  <si>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</si>
  <si>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</si>
  <si>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</si>
  <si>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</si>
  <si>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</si>
  <si>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</si>
  <si>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</si>
  <si>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</si>
  <si>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</si>
  <si>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</si>
  <si>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</si>
  <si>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</si>
  <si>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</si>
  <si>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</si>
  <si>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</si>
  <si>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</si>
  <si>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</si>
  <si>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</si>
  <si>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</si>
  <si>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</si>
  <si>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</si>
  <si>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</si>
  <si>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</si>
  <si>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</si>
  <si>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</si>
  <si>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</si>
  <si>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</si>
  <si>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</si>
  <si>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</si>
  <si>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</si>
  <si>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</si>
  <si>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</si>
  <si>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</si>
  <si>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</si>
  <si>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</si>
  <si>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</si>
  <si>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</si>
  <si>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</si>
  <si>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</si>
  <si>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</si>
  <si>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</si>
  <si>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</si>
  <si>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</si>
  <si>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</si>
  <si>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</si>
  <si>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</si>
  <si>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</si>
  <si>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</si>
  <si>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</si>
  <si>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</si>
  <si>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</si>
  <si>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</si>
  <si>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</si>
  <si>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</si>
  <si>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</si>
  <si>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</si>
  <si>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</si>
  <si>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</si>
  <si>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</si>
  <si>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</si>
  <si>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</si>
  <si>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</si>
  <si>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</si>
  <si>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</si>
  <si>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</si>
  <si>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</si>
  <si>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</si>
  <si>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</si>
  <si>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</si>
  <si>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</si>
  <si>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</si>
  <si>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</si>
  <si>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</si>
  <si>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</si>
  <si>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</si>
  <si>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</si>
  <si>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</si>
  <si>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</si>
  <si>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</si>
  <si>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</si>
  <si>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</si>
  <si>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</si>
  <si>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</si>
  <si>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</si>
  <si>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</si>
  <si>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</si>
  <si>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</si>
  <si>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</si>
  <si>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</si>
  <si>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</si>
  <si>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</si>
  <si>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</si>
  <si>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</si>
  <si>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</si>
  <si>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</si>
  <si>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</si>
  <si>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</si>
  <si>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</si>
  <si>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</si>
  <si>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</si>
  <si>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</si>
  <si>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</si>
  <si>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</si>
  <si>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</si>
  <si>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</si>
  <si>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</si>
  <si>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</si>
  <si>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</si>
  <si>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</si>
  <si>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</si>
  <si>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</si>
  <si>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</si>
  <si>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</si>
  <si>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</si>
  <si>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</si>
  <si>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</si>
  <si>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</si>
  <si>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</si>
  <si>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</si>
  <si>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</si>
  <si>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</si>
  <si>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</si>
  <si>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</si>
  <si>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</si>
  <si>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</si>
  <si>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</si>
  <si>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</si>
  <si>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</si>
  <si>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</si>
  <si>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</si>
  <si>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</si>
  <si>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</si>
  <si>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</si>
  <si>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</si>
  <si>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</si>
  <si>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</si>
  <si>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</si>
  <si>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</si>
  <si>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</si>
  <si>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</si>
  <si>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</si>
  <si>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</si>
  <si>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</si>
  <si>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</si>
  <si>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</si>
  <si>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</si>
  <si>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</si>
  <si>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</si>
  <si>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</si>
  <si>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</si>
  <si>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</si>
  <si>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</si>
  <si>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</si>
  <si>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</si>
  <si>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</si>
  <si>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</si>
  <si>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</si>
  <si>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</si>
  <si>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</si>
  <si>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</si>
  <si>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</si>
  <si>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</si>
  <si>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</si>
  <si>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</si>
  <si>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</si>
  <si>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</si>
  <si>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</si>
  <si>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</si>
  <si>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</si>
  <si>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</si>
  <si>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</si>
  <si>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</si>
  <si>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</si>
  <si>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</si>
  <si>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</si>
  <si>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</si>
  <si>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</si>
  <si>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</si>
  <si>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</si>
  <si>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</si>
  <si>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</si>
  <si>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</si>
  <si>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</si>
  <si>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</si>
  <si>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</si>
  <si>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</si>
  <si>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</si>
  <si>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</si>
  <si>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</si>
  <si>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</si>
  <si>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</si>
  <si>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</si>
  <si>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</si>
  <si>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</si>
  <si>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</si>
  <si>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</si>
  <si>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</si>
  <si>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</si>
  <si>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</si>
  <si>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</si>
  <si>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</si>
  <si>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</si>
  <si>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</si>
  <si>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</si>
  <si>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</si>
  <si>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</si>
  <si>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</si>
  <si>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</si>
  <si>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</si>
  <si>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</si>
  <si>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</si>
  <si>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</si>
  <si>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</si>
  <si>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</si>
  <si>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</si>
  <si>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</si>
  <si>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</si>
  <si>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</si>
  <si>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</si>
  <si>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</si>
  <si>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</si>
  <si>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</si>
  <si>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</si>
  <si>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</si>
  <si>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</si>
  <si>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</si>
  <si>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</si>
  <si>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</si>
  <si>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</si>
  <si>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</si>
  <si>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</si>
  <si>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</si>
  <si>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</si>
  <si>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</si>
  <si>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</si>
  <si>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</si>
  <si>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</si>
  <si>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</si>
  <si>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</si>
  <si>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</si>
  <si>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</si>
  <si>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</si>
  <si>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</si>
  <si>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</si>
  <si>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</si>
  <si>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</si>
  <si>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</si>
  <si>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</si>
  <si>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</si>
  <si>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</si>
  <si>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</si>
  <si>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</si>
  <si>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</si>
  <si>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</si>
  <si>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</si>
  <si>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</si>
  <si>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</si>
  <si>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</si>
  <si>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</si>
  <si>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</si>
  <si>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</si>
  <si>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</si>
  <si>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</si>
  <si>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</si>
  <si>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</si>
  <si>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</si>
  <si>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</si>
  <si>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</si>
  <si>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</si>
  <si>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</si>
  <si>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</si>
  <si>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</si>
  <si>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</si>
  <si>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</si>
  <si>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</si>
  <si>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</si>
  <si>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</si>
  <si>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</si>
  <si>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</si>
  <si>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</si>
  <si>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</si>
  <si>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</si>
  <si>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</si>
  <si>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</si>
  <si>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</si>
  <si>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</si>
  <si>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</si>
  <si>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</si>
  <si>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</si>
  <si>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</si>
  <si>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</si>
  <si>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</si>
  <si>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</si>
  <si>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</si>
  <si>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</si>
  <si>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</si>
  <si>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</si>
  <si>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</si>
  <si>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</si>
  <si>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</si>
  <si>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</si>
  <si>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</si>
  <si>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</si>
  <si>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</si>
  <si>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</si>
  <si>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</si>
  <si>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</si>
  <si>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</si>
  <si>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</si>
  <si>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</si>
  <si>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</si>
  <si>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</si>
  <si>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</si>
  <si>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</si>
  <si>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</si>
  <si>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</si>
  <si>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</si>
  <si>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</si>
  <si>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</si>
  <si>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</si>
  <si>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</si>
  <si>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</si>
  <si>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</si>
  <si>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</si>
  <si>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</si>
  <si>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</si>
  <si>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</si>
  <si>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</si>
  <si>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</si>
  <si>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</si>
  <si>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</si>
  <si>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</si>
  <si>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</si>
  <si>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</si>
  <si>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</si>
  <si>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</si>
  <si>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</si>
  <si>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</si>
  <si>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</si>
  <si>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</si>
  <si>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</si>
  <si>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</si>
  <si>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</si>
  <si>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</si>
  <si>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</si>
  <si>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</si>
  <si>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</si>
  <si>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</si>
  <si>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</si>
  <si>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</si>
  <si>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</si>
  <si>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</si>
  <si>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</si>
  <si>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</si>
  <si>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</si>
  <si>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</si>
  <si>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</si>
  <si>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</si>
  <si>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</si>
  <si>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</si>
  <si>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</si>
  <si>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</si>
  <si>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</si>
  <si>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</si>
  <si>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</si>
  <si>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</si>
  <si>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</si>
  <si>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</si>
  <si>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</si>
  <si>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</si>
  <si>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</si>
  <si>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</si>
  <si>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</si>
  <si>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</si>
  <si>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</si>
  <si>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</si>
  <si>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</si>
  <si>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</si>
  <si>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</si>
  <si>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</si>
  <si>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</si>
  <si>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</si>
  <si>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</si>
  <si>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</si>
  <si>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</si>
  <si>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</si>
  <si>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</si>
  <si>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</si>
  <si>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</si>
  <si>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</si>
  <si>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</si>
  <si>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</si>
  <si>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</si>
  <si>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</si>
  <si>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</si>
  <si>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</si>
  <si>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</si>
  <si>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</si>
  <si>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</si>
  <si>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</si>
  <si>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</si>
  <si>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</si>
  <si>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</si>
  <si>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</si>
  <si>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</si>
  <si>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</si>
  <si>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</si>
  <si>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</si>
  <si>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</si>
  <si>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</si>
  <si>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</si>
  <si>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</si>
  <si>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</si>
  <si>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</si>
  <si>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</si>
  <si>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</si>
  <si>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</si>
  <si>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</si>
  <si>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</si>
  <si>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</si>
  <si>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</si>
  <si>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</si>
  <si>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</si>
  <si>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</si>
  <si>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</si>
  <si>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</si>
  <si>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</si>
  <si>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</si>
  <si>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</si>
  <si>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</si>
  <si>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</si>
  <si>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</si>
  <si>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</si>
  <si>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</si>
  <si>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</si>
  <si>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</si>
  <si>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</si>
  <si>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</si>
  <si>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</si>
  <si>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</si>
  <si>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</si>
  <si>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</si>
  <si>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</si>
  <si>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</si>
  <si>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</si>
  <si>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</si>
  <si>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</si>
  <si>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</si>
  <si>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</si>
  <si>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</si>
  <si>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</si>
  <si>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</si>
  <si>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</si>
  <si>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</si>
  <si>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</si>
  <si>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</si>
  <si>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</si>
  <si>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</si>
  <si>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</si>
  <si>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</si>
  <si>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</si>
  <si>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</si>
  <si>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</si>
  <si>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</si>
  <si>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</si>
  <si>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</si>
  <si>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</si>
  <si>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</si>
  <si>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</si>
  <si>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</si>
  <si>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</si>
  <si>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</si>
  <si>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</si>
  <si>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</si>
  <si>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</si>
  <si>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</si>
  <si>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</si>
  <si>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</si>
  <si>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</si>
  <si>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</si>
  <si>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</si>
  <si>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</si>
  <si>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</si>
  <si>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</si>
  <si>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</si>
  <si>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</si>
  <si>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</si>
  <si>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</si>
  <si>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</si>
  <si>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</si>
  <si>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</si>
  <si>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</si>
  <si>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</si>
  <si>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</si>
  <si>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</si>
  <si>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</si>
  <si>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</si>
  <si>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</si>
  <si>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</si>
  <si>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</si>
  <si>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</si>
  <si>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</si>
  <si>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</si>
  <si>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</si>
  <si>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</si>
  <si>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</si>
  <si>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</si>
  <si>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</si>
  <si>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</si>
  <si>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</si>
  <si>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</si>
  <si>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</si>
  <si>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</si>
  <si>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</si>
  <si>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</si>
  <si>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</si>
  <si>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</si>
  <si>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</si>
  <si>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</si>
  <si>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</si>
  <si>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</si>
  <si>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</si>
  <si>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</si>
  <si>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</si>
  <si>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</si>
  <si>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</si>
  <si>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</si>
  <si>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</si>
  <si>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</si>
  <si>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</si>
  <si>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</si>
  <si>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</si>
  <si>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</si>
  <si>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</si>
  <si>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</si>
  <si>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</si>
  <si>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</si>
  <si>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</si>
  <si>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</si>
  <si>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</si>
  <si>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</si>
  <si>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</si>
  <si>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</si>
  <si>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</si>
  <si>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</si>
  <si>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</si>
  <si>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</si>
  <si>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</si>
  <si>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</si>
  <si>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</si>
  <si>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</si>
  <si>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</si>
  <si>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</si>
  <si>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</si>
  <si>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</si>
  <si>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</si>
  <si>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</si>
  <si>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</si>
  <si>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</si>
  <si>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</si>
  <si>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</si>
  <si>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</si>
  <si>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</si>
  <si>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</si>
  <si>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</si>
  <si>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</si>
  <si>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</si>
  <si>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</si>
  <si>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</si>
  <si>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</si>
  <si>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</si>
  <si>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</si>
  <si>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</si>
  <si>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</si>
  <si>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</si>
  <si>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</si>
  <si>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</si>
  <si>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</si>
  <si>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</si>
  <si>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</si>
  <si>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</si>
  <si>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</si>
  <si>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</si>
  <si>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</si>
  <si>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</si>
  <si>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</si>
  <si>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</si>
  <si>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</si>
  <si>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</si>
  <si>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</si>
  <si>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</si>
  <si>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</si>
  <si>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</si>
  <si>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</si>
  <si>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</si>
  <si>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</si>
  <si>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</si>
  <si>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</si>
  <si>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</si>
  <si>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</si>
  <si>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</si>
  <si>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</si>
  <si>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</si>
  <si>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</si>
  <si>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</si>
  <si>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</si>
  <si>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</si>
  <si>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</si>
  <si>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</si>
  <si>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</si>
  <si>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</si>
  <si>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</si>
  <si>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</si>
  <si>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</si>
  <si>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</si>
  <si>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</si>
  <si>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</si>
  <si>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</si>
  <si>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</si>
  <si>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</si>
  <si>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</si>
  <si>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</si>
  <si>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</si>
  <si>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</si>
  <si>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</si>
  <si>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</si>
  <si>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</si>
  <si>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</si>
  <si>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</si>
  <si>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</si>
  <si>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</si>
  <si>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</si>
  <si>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</si>
  <si>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</si>
  <si>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</si>
  <si>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</si>
  <si>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</si>
  <si>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</si>
  <si>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</si>
  <si>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</si>
  <si>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</si>
  <si>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</si>
  <si>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</si>
  <si>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</si>
  <si>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</si>
  <si>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</si>
  <si>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</si>
  <si>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</si>
  <si>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</si>
  <si>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</si>
  <si>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</si>
  <si>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</si>
  <si>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</si>
  <si>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</si>
  <si>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</si>
  <si>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</si>
  <si>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</si>
  <si>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</si>
  <si>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</si>
  <si>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</si>
  <si>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</si>
  <si>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</si>
  <si>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</si>
  <si>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</si>
  <si>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</si>
  <si>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</si>
  <si>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</si>
  <si>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</si>
  <si>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</si>
  <si>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</si>
  <si>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</si>
  <si>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</si>
  <si>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</si>
  <si>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</si>
  <si>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</si>
  <si>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</si>
  <si>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</si>
  <si>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</si>
  <si>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</si>
  <si>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</si>
  <si>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</si>
  <si>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</si>
  <si>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</si>
  <si>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</si>
  <si>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</si>
  <si>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</si>
  <si>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</si>
  <si>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</si>
  <si>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</si>
  <si>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</si>
  <si>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</si>
  <si>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</si>
  <si>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</si>
  <si>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</si>
  <si>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</si>
  <si>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</si>
  <si>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</si>
  <si>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</si>
  <si>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</si>
  <si>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</si>
  <si>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</si>
  <si>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</si>
  <si>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</si>
  <si>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</si>
  <si>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</si>
  <si>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</si>
  <si>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</si>
  <si>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</si>
  <si>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</si>
  <si>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</si>
  <si>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</si>
  <si>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</si>
  <si>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</si>
  <si>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</si>
  <si>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</si>
  <si>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</si>
  <si>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</si>
  <si>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</si>
  <si>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</si>
  <si>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</si>
  <si>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</si>
  <si>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</si>
  <si>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</si>
  <si>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</si>
  <si>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</si>
  <si>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</si>
  <si>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</si>
  <si>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</si>
  <si>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</si>
  <si>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</si>
  <si>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</si>
  <si>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</si>
  <si>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</si>
  <si>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</si>
  <si>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</si>
  <si>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</si>
  <si>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</si>
  <si>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</si>
  <si>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</si>
  <si>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</si>
  <si>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</si>
  <si>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</si>
  <si>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</si>
  <si>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</si>
  <si>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</si>
  <si>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</si>
  <si>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</si>
  <si>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</si>
  <si>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</si>
  <si>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</si>
  <si>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</si>
  <si>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</si>
  <si>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</si>
  <si>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</si>
  <si>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</si>
  <si>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</si>
  <si>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</si>
  <si>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</si>
  <si>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</si>
  <si>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</si>
  <si>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</si>
  <si>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</si>
  <si>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</si>
  <si>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</si>
  <si>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</si>
  <si>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</si>
  <si>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</si>
  <si>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</si>
  <si>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</si>
  <si>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</si>
  <si>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</si>
  <si>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</si>
  <si>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</si>
  <si>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</si>
  <si>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</si>
  <si>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</si>
  <si>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</si>
  <si>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</si>
  <si>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</si>
  <si>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</si>
  <si>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</si>
  <si>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</si>
  <si>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</si>
  <si>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</si>
  <si>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</si>
  <si>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</si>
  <si>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</si>
  <si>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</si>
  <si>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</si>
  <si>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</si>
  <si>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</si>
  <si>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</si>
  <si>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</si>
  <si>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</si>
  <si>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</si>
  <si>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</si>
  <si>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</si>
  <si>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</si>
  <si>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</si>
  <si>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</si>
  <si>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</si>
  <si>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</si>
  <si>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</si>
  <si>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</si>
  <si>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</si>
  <si>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</si>
  <si>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</si>
  <si>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</si>
  <si>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</si>
  <si>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</si>
  <si>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</si>
  <si>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</si>
  <si>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</si>
  <si>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</si>
  <si>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</si>
  <si>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</si>
  <si>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</si>
  <si>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</si>
  <si>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</si>
  <si>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</si>
  <si>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</si>
  <si>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</si>
  <si>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</si>
  <si>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</si>
  <si>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</si>
  <si>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</si>
  <si>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</si>
  <si>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</si>
  <si>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</si>
  <si>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</si>
  <si>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</si>
  <si>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</si>
  <si>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</si>
  <si>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</si>
  <si>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</si>
  <si>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</si>
  <si>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</si>
  <si>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</si>
  <si>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</si>
  <si>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</si>
  <si>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</si>
  <si>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</si>
  <si>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</si>
  <si>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</si>
  <si>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</si>
  <si>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</si>
  <si>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</si>
  <si>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</si>
  <si>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</si>
  <si>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</si>
  <si>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</si>
  <si>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</si>
  <si>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</si>
  <si>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</si>
  <si>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</si>
  <si>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</si>
  <si>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</si>
  <si>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</si>
  <si>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</si>
  <si>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</si>
  <si>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</si>
  <si>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</si>
  <si>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</si>
  <si>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</si>
  <si>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</si>
  <si>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</si>
  <si>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</si>
  <si>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</si>
  <si>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</si>
  <si>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</si>
  <si>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</si>
  <si>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</si>
  <si>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</si>
  <si>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</si>
  <si>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</si>
  <si>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</si>
  <si>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</si>
  <si>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</si>
  <si>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</si>
  <si>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</si>
  <si>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</si>
  <si>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</si>
  <si>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</si>
  <si>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</si>
  <si>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</si>
  <si>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</si>
  <si>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</si>
  <si>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</si>
  <si>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</si>
  <si>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</si>
  <si>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</si>
  <si>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</si>
  <si>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</si>
  <si>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</si>
  <si>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</si>
  <si>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</si>
  <si>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</si>
  <si>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</si>
  <si>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</si>
  <si>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</si>
  <si>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</si>
  <si>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</si>
  <si>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</si>
  <si>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</si>
  <si>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</si>
  <si>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</si>
  <si>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</si>
  <si>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</si>
  <si>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</si>
  <si>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</si>
  <si>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</si>
  <si>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</si>
  <si>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</si>
  <si>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</si>
  <si>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</si>
  <si>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</si>
  <si>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</si>
  <si>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</si>
  <si>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</si>
  <si>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</si>
  <si>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</si>
  <si>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</si>
  <si>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</si>
  <si>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</si>
  <si>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</si>
  <si>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</si>
  <si>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</si>
  <si>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</si>
  <si>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</si>
  <si>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</si>
  <si>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</si>
  <si>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</si>
  <si>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</si>
  <si>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</si>
  <si>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</si>
  <si>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</si>
  <si>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</si>
  <si>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</si>
  <si>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</si>
  <si>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</si>
  <si>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</si>
  <si>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</si>
  <si>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</si>
  <si>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</si>
  <si>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</si>
  <si>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</si>
  <si>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</si>
  <si>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</si>
  <si>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</si>
  <si>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</si>
  <si>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</si>
  <si>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</si>
  <si>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</si>
  <si>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</si>
  <si>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</si>
  <si>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</si>
  <si>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</si>
  <si>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</si>
  <si>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</si>
  <si>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</si>
  <si>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</si>
  <si>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</si>
  <si>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</si>
  <si>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</si>
  <si>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</si>
  <si>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</si>
  <si>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</si>
  <si>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</si>
  <si>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</si>
  <si>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</si>
  <si>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</si>
  <si>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</si>
  <si>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</si>
  <si>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</si>
  <si>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</si>
  <si>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</si>
  <si>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</si>
  <si>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</si>
  <si>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</si>
  <si>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</si>
  <si>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</si>
  <si>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</si>
  <si>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</si>
  <si>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</si>
  <si>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</si>
  <si>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</si>
  <si>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</si>
  <si>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</si>
  <si>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</si>
  <si>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</si>
  <si>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</si>
  <si>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</si>
  <si>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</si>
  <si>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</si>
  <si>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</si>
  <si>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</si>
  <si>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</si>
  <si>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</si>
  <si>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</si>
  <si>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</si>
  <si>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</si>
  <si>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</si>
  <si>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</si>
  <si>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</si>
  <si>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</si>
  <si>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</si>
  <si>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</si>
  <si>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</si>
  <si>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</si>
  <si>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</si>
  <si>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</si>
  <si>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</si>
  <si>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</si>
  <si>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</si>
  <si>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</si>
  <si>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</si>
  <si>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</si>
  <si>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</si>
  <si>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</si>
  <si>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</si>
  <si>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</si>
  <si>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</si>
  <si>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</si>
  <si>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</si>
  <si>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</si>
  <si>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</si>
  <si>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</si>
  <si>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</si>
  <si>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</si>
  <si>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</si>
  <si>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</si>
  <si>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</si>
  <si>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</si>
  <si>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</si>
  <si>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</si>
  <si>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</si>
  <si>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</si>
  <si>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</si>
  <si>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</si>
  <si>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</si>
  <si>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</si>
  <si>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</si>
  <si>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</si>
  <si>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</si>
  <si>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</si>
  <si>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</si>
  <si>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</si>
  <si>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</si>
  <si>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</si>
  <si>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</si>
  <si>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</si>
  <si>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</si>
  <si>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</si>
  <si>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</si>
  <si>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</si>
  <si>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</si>
  <si>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</si>
  <si>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</si>
  <si>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</si>
  <si>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</si>
  <si>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</si>
  <si>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</si>
  <si>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</si>
  <si>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</si>
  <si>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</si>
  <si>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</si>
  <si>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</si>
  <si>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</si>
  <si>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</si>
  <si>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</si>
  <si>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</si>
  <si>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</si>
  <si>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</si>
  <si>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</si>
  <si>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</si>
  <si>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</si>
  <si>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</si>
  <si>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</si>
  <si>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</si>
  <si>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</si>
  <si>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</si>
  <si>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</si>
  <si>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</si>
  <si>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</si>
  <si>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</si>
  <si>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</si>
  <si>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</si>
  <si>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</si>
  <si>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</si>
  <si>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</si>
  <si>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</si>
  <si>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</si>
  <si>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</si>
  <si>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</si>
  <si>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</si>
  <si>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</si>
  <si>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</si>
  <si>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</si>
  <si>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</si>
  <si>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</si>
  <si>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</si>
  <si>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</si>
  <si>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</si>
  <si>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</si>
  <si>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</si>
  <si>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</si>
  <si>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</si>
  <si>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</si>
  <si>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</si>
  <si>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</si>
  <si>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</si>
  <si>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</si>
  <si>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</si>
  <si>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</si>
  <si>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</si>
  <si>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</si>
  <si>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</si>
  <si>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</si>
  <si>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</si>
  <si>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</si>
  <si>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</si>
  <si>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</si>
  <si>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</si>
  <si>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</si>
  <si>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</si>
  <si>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</si>
  <si>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</si>
  <si>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</si>
  <si>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</si>
  <si>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</si>
  <si>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</si>
  <si>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</si>
  <si>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</si>
  <si>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</si>
  <si>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</si>
  <si>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</si>
  <si>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</si>
  <si>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</si>
  <si>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</si>
  <si>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</si>
  <si>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</si>
  <si>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</si>
  <si>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</si>
  <si>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</si>
  <si>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</si>
  <si>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</si>
  <si>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</si>
  <si>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</si>
  <si>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</si>
  <si>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</si>
  <si>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</si>
  <si>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</si>
  <si>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</si>
  <si>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</si>
  <si>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</si>
  <si>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</si>
  <si>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</si>
  <si>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</si>
  <si>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</si>
  <si>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</si>
  <si>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</si>
  <si>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</si>
  <si>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</si>
  <si>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</si>
  <si>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</si>
  <si>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</si>
  <si>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</si>
  <si>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</si>
  <si>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</si>
  <si>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</si>
  <si>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</si>
  <si>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</si>
  <si>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</si>
  <si>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</si>
  <si>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</si>
  <si>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</si>
  <si>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</si>
  <si>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</si>
  <si>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</si>
  <si>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</si>
  <si>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</si>
  <si>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</si>
  <si>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</si>
  <si>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</si>
  <si>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</si>
  <si>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</si>
  <si>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</si>
  <si>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</si>
  <si>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</si>
  <si>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</si>
  <si>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</si>
  <si>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</si>
  <si>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</si>
  <si>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</si>
  <si>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</si>
  <si>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</si>
  <si>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</si>
  <si>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</si>
  <si>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</si>
  <si>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</si>
  <si>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</si>
  <si>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</si>
  <si>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</si>
  <si>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</si>
  <si>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</si>
  <si>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</si>
  <si>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</si>
  <si>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</si>
  <si>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</si>
  <si>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</si>
  <si>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</si>
  <si>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</si>
  <si>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</si>
  <si>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</si>
  <si>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</si>
  <si>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</si>
  <si>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</si>
  <si>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</si>
  <si>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</si>
  <si>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</si>
  <si>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</si>
  <si>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</si>
  <si>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</si>
  <si>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</si>
  <si>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</si>
  <si>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</si>
  <si>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</si>
  <si>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</si>
  <si>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</si>
  <si>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</si>
  <si>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</si>
  <si>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</si>
  <si>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</si>
  <si>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</si>
  <si>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</si>
  <si>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</si>
  <si>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</si>
  <si>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</si>
  <si>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</si>
  <si>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</si>
  <si>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</si>
  <si>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</si>
  <si>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</si>
  <si>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</si>
  <si>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</si>
  <si>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</si>
  <si>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</si>
  <si>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</si>
  <si>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</si>
  <si>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</si>
  <si>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</si>
  <si>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</si>
  <si>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</si>
  <si>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</si>
  <si>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</si>
  <si>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</si>
  <si>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</si>
  <si>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</si>
  <si>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</si>
  <si>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</si>
  <si>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</si>
  <si>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</si>
  <si>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</si>
  <si>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</si>
  <si>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</si>
  <si>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</si>
  <si>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</si>
  <si>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</si>
  <si>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</si>
  <si>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</si>
  <si>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</si>
  <si>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</si>
  <si>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</si>
  <si>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</si>
  <si>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</si>
  <si>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</si>
  <si>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</si>
  <si>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</si>
  <si>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</si>
  <si>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</si>
  <si>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</si>
  <si>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</si>
  <si>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</si>
  <si>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</si>
  <si>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</si>
  <si>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</si>
  <si>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</si>
  <si>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</si>
  <si>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</si>
  <si>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</si>
  <si>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</si>
  <si>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</si>
  <si>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</si>
  <si>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</si>
  <si>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</si>
  <si>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</si>
  <si>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</si>
  <si>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</si>
  <si>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</si>
  <si>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</si>
  <si>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</si>
  <si>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</si>
  <si>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</si>
  <si>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</si>
  <si>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</si>
  <si>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</si>
  <si>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</si>
  <si>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</si>
  <si>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</si>
  <si>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</si>
  <si>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</si>
  <si>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</si>
  <si>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</si>
  <si>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</si>
  <si>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</si>
  <si>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</si>
  <si>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</si>
  <si>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</si>
  <si>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</si>
  <si>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</si>
  <si>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</si>
  <si>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</si>
  <si>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</si>
  <si>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</si>
  <si>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</si>
  <si>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</si>
  <si>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</si>
  <si>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</si>
  <si>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</si>
  <si>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</si>
  <si>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</si>
  <si>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</si>
  <si>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</si>
  <si>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</si>
  <si>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</si>
  <si>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</si>
  <si>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</si>
  <si>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</si>
  <si>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</si>
  <si>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</si>
  <si>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</si>
  <si>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</si>
  <si>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</si>
  <si>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</si>
  <si>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</si>
  <si>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</si>
  <si>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</si>
  <si>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</si>
  <si>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</si>
  <si>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</si>
  <si>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</si>
  <si>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</si>
  <si>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</si>
  <si>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</si>
  <si>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</si>
  <si>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</si>
  <si>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</si>
  <si>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</si>
  <si>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</si>
  <si>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</si>
  <si>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</si>
  <si>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</si>
  <si>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</si>
  <si>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</si>
  <si>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</si>
  <si>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</si>
  <si>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</si>
  <si>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</si>
  <si>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</si>
  <si>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</si>
  <si>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</si>
  <si>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</si>
  <si>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</si>
  <si>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</si>
  <si>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</si>
  <si>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</si>
  <si>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</si>
  <si>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</si>
  <si>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</si>
  <si>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</si>
  <si>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</si>
  <si>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</si>
  <si>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</si>
  <si>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</si>
  <si>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</si>
  <si>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</si>
  <si>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</si>
  <si>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</si>
  <si>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</si>
  <si>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</si>
  <si>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</si>
  <si>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</si>
  <si>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</si>
  <si>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</si>
  <si>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</si>
  <si>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</si>
  <si>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</si>
  <si>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</si>
  <si>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</si>
  <si>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</si>
  <si>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</si>
  <si>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</si>
  <si>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</si>
  <si>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</si>
  <si>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</si>
  <si>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</si>
  <si>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</si>
  <si>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</si>
  <si>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</si>
  <si>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</si>
  <si>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</si>
  <si>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</si>
  <si>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</si>
  <si>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</si>
  <si>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</si>
  <si>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</si>
  <si>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</si>
  <si>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</si>
  <si>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</si>
  <si>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</si>
  <si>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</si>
  <si>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</si>
  <si>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</si>
  <si>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</si>
  <si>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</si>
  <si>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</si>
  <si>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</si>
  <si>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</si>
  <si>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</si>
  <si>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</si>
  <si>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</si>
  <si>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</si>
  <si>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</si>
  <si>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</si>
  <si>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</si>
  <si>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</si>
  <si>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</si>
  <si>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</si>
  <si>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</si>
  <si>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</si>
  <si>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</si>
  <si>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</si>
  <si>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</si>
  <si>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</si>
  <si>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</si>
  <si>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</si>
  <si>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</si>
  <si>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</si>
  <si>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</si>
  <si>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</si>
  <si>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</si>
  <si>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</si>
  <si>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</si>
  <si>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</si>
  <si>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</si>
  <si>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</si>
  <si>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</si>
  <si>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</si>
  <si>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</si>
  <si>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</si>
  <si>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</si>
  <si>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</si>
  <si>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</si>
  <si>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</si>
  <si>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</si>
  <si>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</si>
  <si>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</si>
  <si>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</si>
  <si>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</si>
  <si>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</si>
  <si>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</si>
  <si>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</si>
  <si>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</si>
  <si>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</si>
  <si>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</si>
  <si>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</si>
  <si>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</si>
  <si>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</si>
  <si>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</si>
  <si>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</si>
  <si>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</si>
  <si>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</si>
  <si>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</si>
  <si>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</si>
  <si>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</si>
  <si>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</si>
  <si>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</si>
  <si>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</si>
  <si>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</si>
  <si>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</si>
  <si>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</si>
  <si>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</si>
  <si>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</si>
  <si>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</si>
  <si>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</si>
  <si>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</si>
  <si>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</si>
  <si>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</si>
  <si>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</si>
  <si>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</si>
  <si>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</si>
  <si>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</si>
  <si>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</si>
  <si>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</si>
  <si>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</si>
  <si>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</si>
  <si>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</si>
  <si>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</si>
  <si>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</si>
  <si>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</si>
  <si>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</si>
  <si>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</si>
  <si>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</si>
  <si>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</si>
  <si>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</si>
  <si>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</si>
  <si>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</si>
  <si>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</si>
  <si>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</si>
  <si>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</si>
  <si>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</si>
  <si>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</si>
  <si>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</si>
  <si>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</si>
  <si>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</si>
  <si>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</si>
  <si>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</si>
  <si>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</si>
  <si>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</si>
  <si>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</si>
  <si>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</si>
  <si>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</si>
  <si>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</si>
  <si>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</si>
  <si>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</si>
  <si>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</si>
  <si>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</si>
  <si>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</si>
  <si>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</si>
  <si>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</si>
  <si>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</si>
  <si>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</si>
  <si>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</si>
  <si>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</si>
  <si>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</si>
  <si>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</si>
  <si>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</si>
  <si>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</si>
  <si>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</si>
  <si>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</si>
  <si>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</si>
  <si>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</si>
  <si>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</si>
  <si>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</si>
  <si>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</si>
  <si>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</si>
  <si>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</si>
  <si>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</si>
  <si>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</si>
  <si>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</si>
  <si>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</si>
  <si>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</si>
  <si>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</si>
  <si>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</si>
  <si>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</si>
  <si>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</si>
  <si>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</si>
  <si>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</si>
  <si>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</si>
  <si>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</si>
  <si>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</si>
  <si>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</si>
  <si>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</si>
  <si>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</si>
  <si>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</si>
  <si>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</si>
  <si>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</si>
  <si>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</si>
  <si>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</si>
  <si>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</si>
  <si>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</si>
  <si>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</si>
  <si>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</si>
  <si>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</si>
  <si>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</si>
  <si>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</si>
  <si>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</si>
  <si>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</si>
  <si>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</si>
  <si>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</si>
  <si>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</si>
  <si>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</si>
  <si>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</si>
  <si>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</si>
  <si>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</si>
  <si>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</si>
  <si>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</si>
  <si>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</si>
  <si>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</si>
  <si>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</si>
  <si>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</si>
  <si>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</si>
  <si>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</si>
  <si>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</si>
  <si>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</si>
  <si>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</si>
  <si>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</si>
  <si>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</si>
  <si>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</si>
  <si>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</si>
  <si>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</si>
  <si>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</si>
  <si>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</si>
  <si>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</si>
  <si>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</si>
  <si>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</si>
  <si>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</si>
  <si>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</si>
  <si>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</si>
  <si>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</si>
  <si>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</si>
  <si>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</si>
  <si>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</si>
  <si>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</si>
  <si>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</si>
  <si>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</si>
  <si>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</si>
  <si>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</si>
  <si>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</si>
  <si>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</si>
  <si>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</si>
  <si>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</si>
  <si>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</si>
  <si>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</si>
  <si>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</si>
  <si>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</si>
  <si>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</si>
  <si>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</si>
  <si>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</si>
  <si>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</si>
  <si>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</si>
  <si>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</si>
  <si>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</si>
  <si>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</si>
  <si>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</si>
  <si>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</si>
  <si>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</si>
  <si>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</si>
  <si>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</si>
  <si>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</si>
  <si>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</si>
  <si>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</si>
  <si>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</si>
  <si>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</si>
  <si>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</si>
  <si>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</si>
  <si>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</si>
  <si>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</si>
  <si>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</si>
  <si>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</si>
  <si>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</si>
  <si>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</si>
  <si>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</si>
  <si>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</si>
  <si>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</si>
  <si>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</si>
  <si>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</si>
  <si>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</si>
  <si>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</si>
  <si>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</si>
  <si>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</si>
  <si>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</si>
  <si>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</si>
  <si>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</si>
  <si>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</si>
  <si>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</si>
  <si>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</si>
  <si>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</si>
  <si>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</si>
  <si>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</si>
  <si>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</si>
  <si>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</si>
  <si>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</si>
  <si>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</si>
  <si>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</si>
  <si>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</si>
  <si>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</si>
  <si>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</si>
  <si>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</si>
  <si>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</si>
  <si>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</si>
  <si>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</si>
  <si>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</si>
  <si>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</si>
  <si>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</si>
  <si>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</si>
  <si>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</si>
  <si>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</si>
  <si>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</si>
  <si>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</si>
  <si>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</si>
  <si>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</si>
  <si>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</si>
  <si>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</si>
  <si>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</si>
  <si>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</si>
  <si>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</si>
  <si>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</si>
  <si>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</si>
  <si>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</si>
  <si>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</si>
  <si>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</si>
  <si>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</si>
  <si>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</si>
  <si>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</si>
  <si>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</si>
  <si>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</si>
  <si>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</si>
  <si>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</si>
  <si>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</si>
  <si>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</si>
  <si>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</si>
  <si>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</si>
  <si>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</si>
  <si>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</si>
  <si>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</si>
  <si>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</si>
  <si>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</si>
  <si>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</si>
  <si>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</si>
  <si>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</si>
  <si>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</si>
  <si>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</si>
  <si>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</si>
  <si>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</si>
  <si>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</si>
  <si>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</si>
  <si>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</si>
  <si>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</si>
  <si>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</si>
  <si>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</si>
  <si>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</si>
  <si>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</si>
  <si>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</si>
  <si>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</si>
  <si>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</si>
  <si>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</si>
  <si>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</si>
  <si>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</si>
  <si>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</si>
  <si>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</si>
  <si>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</si>
  <si>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</si>
  <si>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</si>
  <si>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</si>
  <si>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</si>
  <si>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</si>
  <si>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</si>
  <si>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</si>
  <si>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</si>
  <si>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</si>
  <si>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</si>
  <si>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</si>
  <si>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</si>
  <si>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</si>
  <si>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</si>
  <si>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</si>
  <si>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</si>
  <si>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</si>
  <si>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</si>
  <si>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</si>
  <si>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</si>
  <si>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</si>
  <si>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</si>
  <si>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</si>
  <si>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</si>
  <si>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</si>
  <si>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</si>
  <si>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</si>
  <si>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</si>
  <si>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</si>
  <si>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</si>
  <si>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</si>
  <si>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</si>
  <si>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</si>
  <si>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</si>
  <si>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</si>
  <si>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</si>
  <si>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</si>
  <si>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</si>
  <si>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</si>
  <si>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</si>
  <si>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</si>
  <si>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</si>
  <si>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</si>
  <si>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</si>
  <si>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</si>
  <si>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</si>
  <si>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</si>
  <si>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</si>
  <si>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</si>
  <si>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</si>
  <si>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</si>
  <si>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</si>
  <si>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</si>
  <si>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</si>
  <si>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</si>
  <si>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</si>
  <si>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</si>
  <si>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</si>
  <si>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</si>
  <si>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</si>
  <si>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</si>
  <si>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</si>
  <si>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</si>
  <si>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</si>
  <si>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</si>
  <si>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</si>
  <si>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</si>
  <si>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</si>
  <si>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</si>
  <si>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</si>
  <si>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</si>
  <si>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</si>
  <si>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</si>
  <si>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</si>
  <si>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</si>
  <si>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</si>
  <si>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</si>
  <si>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</si>
  <si>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</si>
  <si>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</si>
  <si>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</si>
  <si>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</si>
  <si>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</si>
  <si>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</si>
  <si>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</si>
  <si>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</si>
  <si>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</si>
  <si>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</si>
  <si>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</si>
  <si>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</si>
  <si>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</si>
  <si>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</si>
  <si>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</si>
  <si>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</si>
  <si>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</si>
  <si>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</si>
  <si>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</si>
  <si>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</si>
  <si>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</si>
  <si>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</si>
  <si>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</si>
  <si>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</si>
  <si>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</si>
  <si>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</si>
  <si>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</si>
  <si>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</si>
  <si>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</si>
  <si>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</si>
  <si>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</si>
  <si>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</si>
  <si>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</si>
  <si>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</si>
  <si>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</si>
  <si>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</si>
  <si>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</si>
  <si>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</si>
  <si>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</si>
  <si>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</si>
  <si>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</si>
  <si>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</si>
  <si>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</si>
  <si>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</si>
  <si>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</si>
  <si>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</si>
  <si>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</si>
  <si>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</si>
  <si>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</si>
  <si>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</si>
  <si>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</si>
  <si>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</si>
  <si>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</si>
  <si>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</si>
  <si>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</si>
  <si>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</si>
  <si>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</si>
  <si>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</si>
  <si>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</si>
  <si>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</si>
  <si>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</si>
  <si>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</si>
  <si>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</si>
  <si>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</si>
  <si>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</si>
  <si>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</si>
  <si>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</si>
  <si>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</si>
  <si>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</si>
  <si>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</si>
  <si>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</si>
  <si>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</si>
  <si>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</si>
  <si>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</si>
  <si>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</si>
  <si>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</si>
  <si>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</si>
  <si>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</si>
  <si>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</si>
  <si>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</si>
  <si>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</si>
  <si>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</si>
  <si>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</si>
  <si>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</si>
  <si>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</si>
  <si>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</si>
  <si>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</si>
  <si>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</si>
  <si>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</si>
  <si>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</si>
  <si>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</si>
  <si>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</si>
  <si>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</si>
  <si>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</si>
  <si>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</si>
  <si>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</si>
  <si>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</si>
  <si>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</si>
  <si>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</si>
  <si>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</si>
  <si>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</si>
  <si>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</si>
  <si>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</si>
  <si>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</si>
  <si>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</si>
  <si>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</si>
  <si>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</si>
  <si>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</si>
  <si>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</si>
  <si>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</si>
  <si>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</si>
  <si>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</si>
  <si>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</si>
  <si>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</si>
  <si>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</si>
  <si>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</si>
  <si>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</si>
  <si>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</si>
  <si>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</si>
  <si>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</si>
  <si>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</si>
  <si>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</si>
  <si>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</si>
  <si>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</si>
  <si>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</si>
  <si>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</si>
  <si>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</si>
  <si>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</si>
  <si>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</si>
  <si>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</si>
  <si>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</si>
  <si>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</si>
  <si>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</si>
  <si>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</si>
  <si>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</si>
  <si>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</si>
  <si>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</si>
  <si>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</si>
  <si>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</si>
  <si>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</si>
  <si>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</si>
  <si>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</si>
  <si>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</si>
  <si>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</si>
  <si>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</si>
  <si>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</si>
  <si>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</si>
  <si>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</si>
  <si>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</si>
  <si>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</si>
  <si>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</si>
  <si>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</si>
  <si>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</si>
  <si>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</si>
  <si>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</si>
  <si>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</si>
  <si>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</si>
  <si>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</si>
  <si>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</si>
  <si>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</si>
  <si>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</si>
  <si>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</si>
  <si>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</si>
  <si>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</si>
  <si>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</si>
  <si>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</si>
  <si>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</si>
  <si>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</si>
  <si>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</si>
  <si>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</si>
  <si>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</si>
  <si>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</si>
  <si>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</si>
  <si>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</si>
  <si>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</si>
  <si>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</si>
  <si>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</si>
  <si>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</si>
  <si>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</si>
  <si>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</si>
  <si>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</si>
  <si>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</si>
  <si>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</si>
  <si>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</si>
  <si>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</si>
  <si>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</si>
  <si>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</si>
  <si>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</si>
  <si>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</si>
  <si>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</si>
  <si>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</si>
  <si>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</si>
  <si>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</si>
  <si>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</si>
  <si>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</si>
  <si>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</si>
  <si>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</si>
  <si>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</si>
  <si>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</si>
  <si>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</si>
  <si>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</si>
  <si>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</si>
  <si>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</si>
  <si>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</si>
  <si>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</si>
  <si>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</si>
  <si>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</si>
  <si>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</si>
  <si>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</si>
  <si>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</si>
  <si>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</si>
  <si>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</si>
  <si>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</si>
  <si>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</si>
  <si>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</si>
  <si>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</si>
  <si>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</si>
  <si>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</si>
  <si>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</si>
  <si>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</si>
  <si>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</si>
  <si>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</si>
  <si>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</si>
  <si>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</si>
  <si>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</si>
  <si>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</si>
  <si>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</si>
  <si>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</si>
  <si>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</si>
  <si>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</si>
  <si>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</si>
  <si>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</si>
  <si>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</si>
  <si>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</si>
  <si>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</si>
  <si>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</si>
  <si>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</si>
  <si>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</si>
  <si>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</si>
  <si>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</si>
  <si>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</si>
  <si>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</si>
  <si>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</si>
  <si>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</si>
  <si>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</si>
  <si>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</si>
  <si>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</si>
  <si>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</si>
  <si>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</si>
  <si>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</si>
  <si>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</si>
  <si>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</si>
  <si>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</si>
  <si>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</si>
  <si>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</si>
  <si>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</si>
  <si>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</si>
  <si>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</si>
  <si>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</si>
  <si>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</si>
  <si>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</si>
  <si>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</si>
  <si>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</si>
  <si>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</si>
  <si>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</si>
  <si>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</si>
  <si>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</si>
  <si>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</si>
  <si>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</si>
  <si>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</si>
  <si>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</si>
  <si>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</si>
  <si>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</si>
  <si>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</si>
  <si>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</si>
  <si>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</si>
  <si>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</si>
  <si>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</si>
  <si>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</si>
  <si>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</si>
  <si>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</si>
  <si>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</si>
  <si>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</si>
  <si>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</si>
  <si>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</si>
  <si>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</si>
  <si>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</si>
  <si>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</si>
  <si>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</si>
  <si>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</si>
  <si>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</si>
  <si>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</si>
  <si>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</si>
  <si>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</si>
  <si>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</si>
  <si>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</si>
  <si>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</si>
  <si>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</si>
  <si>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</si>
  <si>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</si>
  <si>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</si>
  <si>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</si>
  <si>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</si>
  <si>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</si>
  <si>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</si>
  <si>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</si>
  <si>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</si>
  <si>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</si>
  <si>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</si>
  <si>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</si>
  <si>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</si>
  <si>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</si>
  <si>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</si>
  <si>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</si>
  <si>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</si>
  <si>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</si>
  <si>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</si>
  <si>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</si>
  <si>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</si>
  <si>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</si>
  <si>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</si>
  <si>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</si>
  <si>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</si>
  <si>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</si>
  <si>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</si>
  <si>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</si>
  <si>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</si>
  <si>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</si>
  <si>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</si>
  <si>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</si>
  <si>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</si>
  <si>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</si>
  <si>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</si>
  <si>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</si>
  <si>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</si>
  <si>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</si>
  <si>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</si>
  <si>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</si>
  <si>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</si>
  <si>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</si>
  <si>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</si>
  <si>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</si>
  <si>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</si>
  <si>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</si>
  <si>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</si>
  <si>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</si>
  <si>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</si>
  <si>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</si>
  <si>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</si>
  <si>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</si>
  <si>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</si>
  <si>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</si>
  <si>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</si>
  <si>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</si>
  <si>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</si>
  <si>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</si>
  <si>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</si>
  <si>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</si>
  <si>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</si>
  <si>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</si>
  <si>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</si>
  <si>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</si>
  <si>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</si>
  <si>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</si>
  <si>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</si>
  <si>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</si>
  <si>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</si>
  <si>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</si>
  <si>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</si>
  <si>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</si>
  <si>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</si>
  <si>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</si>
  <si>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</si>
  <si>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</si>
  <si>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</si>
  <si>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</si>
  <si>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</si>
  <si>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</si>
  <si>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</si>
  <si>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</si>
  <si>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</si>
  <si>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</si>
  <si>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</si>
  <si>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</si>
  <si>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</si>
  <si>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</si>
  <si>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</si>
  <si>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</si>
  <si>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</si>
  <si>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</si>
  <si>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</si>
  <si>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</si>
  <si>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</si>
  <si>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</si>
  <si>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</si>
  <si>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</si>
  <si>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</si>
  <si>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</si>
  <si>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</si>
  <si>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</si>
  <si>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</si>
  <si>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</si>
  <si>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</si>
  <si>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</si>
  <si>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</si>
  <si>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</si>
  <si>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</si>
  <si>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</si>
  <si>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</si>
  <si>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</si>
  <si>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</si>
  <si>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</si>
  <si>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</si>
  <si>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</si>
  <si>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</si>
  <si>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</si>
  <si>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</si>
  <si>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</si>
  <si>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</si>
  <si>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</si>
  <si>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</si>
  <si>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</si>
  <si>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</si>
  <si>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</si>
  <si>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</si>
  <si>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</si>
  <si>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</si>
  <si>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</si>
  <si>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</si>
  <si>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</si>
  <si>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</si>
  <si>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</si>
  <si>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</si>
  <si>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</si>
  <si>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</si>
  <si>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</si>
  <si>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</si>
  <si>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</si>
  <si>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</si>
  <si>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</si>
  <si>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</si>
  <si>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</si>
  <si>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</si>
  <si>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</si>
  <si>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</si>
  <si>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</si>
  <si>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</si>
  <si>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</si>
  <si>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</si>
  <si>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</si>
  <si>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</si>
  <si>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</si>
  <si>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</si>
  <si>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</si>
  <si>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</si>
  <si>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</si>
  <si>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</si>
  <si>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</si>
  <si>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</si>
  <si>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</si>
  <si>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</si>
  <si>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</si>
  <si>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</si>
  <si>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</si>
  <si>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</si>
  <si>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</si>
  <si>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</si>
  <si>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</si>
  <si>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</si>
  <si>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</si>
  <si>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</si>
  <si>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</si>
  <si>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</si>
  <si>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</si>
  <si>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</si>
  <si>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</si>
  <si>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</si>
  <si>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</si>
  <si>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</si>
  <si>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</si>
  <si>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</si>
  <si>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</si>
  <si>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</si>
  <si>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</si>
  <si>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</si>
  <si>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</si>
  <si>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</si>
  <si>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</si>
  <si>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</si>
  <si>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</si>
  <si>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</si>
  <si>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</si>
  <si>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</si>
  <si>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</si>
  <si>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</si>
  <si>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</si>
  <si>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</si>
  <si>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</si>
  <si>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</si>
  <si>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</si>
  <si>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</si>
  <si>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</si>
  <si>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</si>
  <si>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</si>
  <si>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</si>
  <si>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</si>
  <si>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</si>
  <si>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</si>
  <si>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</si>
  <si>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</si>
  <si>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</si>
  <si>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</si>
  <si>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</si>
  <si>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</si>
  <si>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</si>
  <si>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</si>
  <si>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</si>
  <si>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</si>
  <si>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</si>
  <si>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</si>
  <si>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</si>
  <si>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</si>
  <si>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</si>
  <si>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</si>
  <si>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</si>
  <si>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</si>
  <si>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</si>
  <si>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</si>
  <si>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</si>
  <si>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</si>
  <si>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</si>
  <si>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</si>
  <si>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</si>
  <si>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</si>
  <si>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</si>
  <si>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</si>
  <si>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</si>
  <si>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</si>
  <si>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</si>
  <si>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</si>
  <si>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</si>
  <si>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</si>
  <si>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</si>
  <si>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</si>
  <si>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</si>
  <si>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</si>
  <si>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</si>
  <si>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</si>
  <si>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</si>
  <si>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</si>
  <si>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</si>
  <si>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</si>
  <si>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</si>
  <si>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</si>
  <si>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</si>
  <si>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</si>
  <si>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</si>
  <si>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</si>
  <si>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</si>
  <si>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</si>
  <si>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</si>
  <si>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</si>
  <si>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</si>
  <si>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</si>
  <si>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</si>
  <si>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</si>
  <si>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</si>
  <si>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</si>
  <si>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</si>
  <si>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</si>
  <si>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</si>
  <si>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</si>
  <si>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</si>
  <si>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</si>
  <si>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</si>
  <si>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</si>
  <si>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</si>
  <si>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</si>
  <si>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</si>
  <si>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</si>
  <si>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</si>
  <si>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</si>
  <si>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</si>
  <si>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</si>
  <si>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</si>
  <si>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</si>
  <si>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</si>
  <si>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</si>
  <si>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</si>
  <si>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</si>
  <si>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</si>
  <si>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</si>
  <si>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</si>
  <si>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</si>
  <si>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</si>
  <si>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</si>
  <si>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</si>
  <si>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</si>
  <si>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</si>
  <si>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</si>
  <si>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</si>
  <si>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</si>
  <si>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</si>
  <si>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</si>
  <si>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</si>
  <si>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</si>
  <si>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</si>
  <si>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</si>
  <si>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</si>
  <si>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</si>
  <si>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</si>
  <si>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</si>
  <si>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</si>
  <si>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</si>
  <si>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</si>
  <si>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</si>
  <si>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</si>
  <si>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</si>
  <si>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</si>
  <si>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</si>
  <si>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</si>
  <si>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</si>
  <si>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</si>
  <si>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</si>
  <si>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</si>
  <si>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</si>
  <si>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</si>
  <si>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</si>
  <si>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</si>
  <si>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</si>
  <si>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</si>
  <si>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</si>
  <si>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</si>
  <si>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</si>
  <si>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</si>
  <si>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</si>
  <si>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</si>
  <si>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</si>
  <si>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</si>
  <si>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</si>
  <si>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</si>
  <si>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</si>
  <si>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</si>
  <si>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</si>
  <si>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</si>
  <si>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</si>
  <si>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</si>
  <si>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</si>
  <si>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</si>
  <si>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</si>
  <si>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</si>
  <si>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</si>
  <si>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</si>
  <si>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</si>
  <si>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</si>
  <si>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</si>
  <si>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</si>
  <si>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</si>
  <si>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</si>
  <si>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</si>
  <si>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</si>
  <si>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</si>
  <si>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</si>
  <si>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</si>
  <si>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</si>
  <si>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</si>
  <si>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</si>
  <si>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</si>
  <si>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</si>
  <si>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</si>
  <si>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</si>
  <si>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</si>
  <si>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</si>
  <si>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</si>
  <si>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</si>
  <si>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</si>
  <si>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</si>
  <si>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</si>
  <si>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</si>
  <si>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</si>
  <si>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</si>
  <si>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</si>
  <si>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</si>
  <si>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</si>
  <si>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</si>
  <si>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</si>
  <si>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</si>
  <si>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</si>
  <si>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</si>
  <si>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</si>
  <si>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</si>
  <si>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</si>
  <si>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</si>
  <si>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</si>
  <si>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</si>
  <si>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</si>
  <si>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</si>
  <si>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</si>
  <si>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</si>
  <si>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</si>
  <si>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</si>
  <si>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</si>
  <si>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</si>
  <si>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</si>
  <si>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</si>
  <si>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</si>
  <si>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</si>
  <si>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</si>
  <si>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</si>
  <si>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</si>
  <si>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</si>
  <si>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</si>
  <si>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</si>
  <si>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</si>
  <si>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</si>
  <si>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</si>
  <si>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</si>
  <si>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</si>
  <si>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</si>
  <si>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</si>
  <si>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</si>
  <si>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</si>
  <si>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</si>
  <si>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</si>
  <si>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</si>
  <si>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</si>
  <si>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</si>
  <si>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</si>
  <si>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</si>
  <si>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</si>
  <si>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</si>
  <si>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</si>
  <si>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</si>
  <si>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</si>
  <si>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</si>
  <si>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</si>
  <si>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</si>
  <si>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</si>
  <si>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</si>
  <si>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</si>
  <si>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</si>
  <si>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</si>
  <si>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</si>
  <si>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</si>
  <si>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</si>
  <si>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</si>
  <si>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</si>
  <si>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</si>
  <si>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</si>
  <si>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</si>
  <si>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</si>
  <si>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</si>
  <si>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</si>
  <si>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</si>
  <si>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</si>
  <si>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</si>
  <si>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</si>
  <si>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</si>
  <si>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</si>
  <si>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</si>
  <si>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</si>
  <si>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</si>
  <si>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</si>
  <si>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</si>
  <si>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</si>
  <si>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</si>
  <si>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</si>
  <si>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</si>
  <si>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</si>
  <si>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</si>
  <si>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</si>
  <si>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</si>
  <si>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</si>
  <si>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</si>
  <si>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</si>
  <si>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</si>
  <si>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</si>
  <si>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</si>
  <si>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</si>
  <si>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</si>
  <si>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</si>
  <si>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</si>
  <si>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</si>
  <si>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</si>
  <si>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</si>
  <si>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</si>
  <si>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</si>
  <si>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</si>
  <si>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</si>
  <si>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</si>
  <si>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</si>
  <si>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</si>
  <si>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</si>
  <si>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</si>
  <si>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</si>
  <si>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</si>
  <si>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</si>
  <si>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</si>
  <si>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</si>
  <si>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</si>
  <si>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</si>
  <si>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</si>
  <si>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</si>
  <si>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</si>
  <si>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</si>
  <si>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</si>
  <si>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</si>
  <si>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</si>
  <si>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</si>
  <si>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</si>
  <si>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</si>
  <si>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</si>
  <si>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</si>
  <si>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</si>
  <si>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</si>
  <si>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</si>
  <si>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</si>
  <si>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</si>
  <si>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</si>
  <si>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</si>
  <si>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</si>
  <si>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</si>
  <si>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</si>
  <si>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</si>
  <si>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</si>
  <si>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</si>
  <si>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</si>
  <si>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</si>
  <si>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</si>
  <si>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</si>
  <si>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</si>
  <si>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</si>
  <si>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</si>
  <si>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</si>
  <si>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</si>
  <si>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</si>
  <si>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</si>
  <si>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</si>
  <si>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</si>
  <si>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</si>
  <si>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</si>
  <si>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</si>
  <si>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</si>
  <si>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</si>
  <si>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</si>
  <si>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</si>
  <si>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</si>
  <si>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</si>
  <si>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</si>
  <si>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</si>
  <si>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</si>
  <si>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</si>
  <si>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</si>
  <si>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</si>
  <si>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</si>
  <si>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</si>
  <si>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</si>
  <si>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</si>
  <si>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</si>
  <si>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</si>
  <si>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</si>
  <si>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</si>
  <si>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</si>
  <si>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</si>
  <si>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</si>
  <si>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</si>
  <si>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</si>
  <si>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</si>
  <si>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</si>
  <si>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</si>
  <si>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</si>
  <si>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</si>
  <si>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</si>
  <si>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</si>
  <si>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</si>
  <si>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</si>
  <si>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</si>
  <si>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</si>
  <si>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</si>
  <si>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</si>
  <si>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</si>
  <si>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</si>
  <si>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</si>
  <si>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</si>
  <si>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</si>
  <si>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</si>
  <si>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</si>
  <si>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</si>
  <si>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</si>
  <si>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</si>
  <si>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</si>
  <si>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</si>
  <si>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</si>
  <si>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</si>
  <si>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</si>
  <si>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</si>
  <si>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</si>
  <si>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</si>
  <si>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</si>
  <si>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</si>
  <si>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</si>
  <si>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</si>
  <si>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</si>
  <si>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</si>
  <si>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</si>
  <si>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</si>
  <si>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</si>
  <si>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</si>
  <si>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</si>
  <si>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</si>
  <si>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</si>
  <si>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</si>
  <si>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</si>
  <si>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</si>
  <si>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</si>
  <si>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</si>
  <si>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</si>
  <si>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</si>
  <si>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</si>
  <si>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</si>
  <si>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</si>
  <si>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</si>
  <si>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</si>
  <si>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</si>
  <si>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</si>
  <si>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</si>
  <si>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</si>
  <si>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</si>
  <si>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</si>
  <si>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</si>
  <si>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</si>
  <si>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</si>
  <si>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</si>
  <si>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</si>
  <si>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</si>
  <si>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</si>
  <si>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</si>
  <si>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</si>
  <si>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</si>
  <si>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</si>
  <si>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</si>
  <si>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</si>
  <si>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</si>
  <si>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</si>
  <si>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</si>
  <si>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</si>
  <si>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</si>
  <si>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</si>
  <si>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</si>
  <si>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</si>
  <si>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</si>
  <si>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</si>
  <si>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</si>
  <si>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</si>
  <si>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</si>
  <si>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</si>
  <si>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</si>
  <si>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</si>
  <si>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</si>
  <si>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</si>
  <si>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</si>
  <si>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</si>
  <si>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</si>
  <si>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</si>
  <si>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</si>
  <si>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</si>
  <si>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</si>
  <si>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</si>
  <si>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</si>
  <si>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</si>
  <si>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</si>
  <si>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</si>
  <si>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</si>
  <si>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</si>
  <si>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</si>
  <si>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</si>
  <si>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</si>
  <si>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</si>
  <si>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</si>
  <si>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</si>
  <si>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</si>
  <si>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</si>
  <si>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</si>
  <si>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</si>
  <si>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</si>
  <si>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</si>
  <si>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</si>
  <si>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</si>
  <si>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</si>
  <si>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</si>
  <si>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</si>
  <si>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</si>
  <si>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</si>
  <si>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</si>
  <si>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</si>
  <si>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</si>
  <si>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</si>
  <si>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</si>
  <si>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</si>
  <si>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</si>
  <si>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</si>
  <si>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</si>
  <si>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</si>
  <si>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</si>
  <si>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</si>
  <si>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</si>
  <si>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</si>
  <si>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</si>
  <si>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</si>
  <si>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</si>
  <si>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</si>
  <si>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</si>
  <si>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</si>
  <si>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</si>
  <si>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</si>
  <si>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</si>
  <si>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</si>
  <si>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</si>
  <si>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</si>
  <si>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</si>
  <si>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</si>
  <si>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</si>
  <si>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</si>
  <si>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</si>
  <si>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</si>
  <si>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</si>
  <si>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</si>
  <si>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</si>
  <si>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</si>
  <si>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</si>
  <si>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</si>
  <si>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</si>
  <si>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</si>
  <si>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</si>
  <si>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</si>
  <si>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</si>
  <si>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</si>
  <si>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</si>
  <si>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</si>
  <si>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</si>
  <si>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</si>
  <si>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</si>
  <si>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</si>
  <si>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</si>
  <si>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</si>
  <si>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</si>
  <si>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</si>
  <si>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</si>
  <si>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</si>
  <si>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</si>
  <si>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</si>
  <si>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</si>
  <si>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</si>
  <si>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</si>
  <si>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</si>
  <si>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</si>
  <si>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</si>
  <si>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</si>
  <si>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</si>
  <si>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</si>
  <si>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</si>
  <si>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</si>
  <si>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</si>
  <si>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</si>
  <si>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</si>
  <si>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</si>
  <si>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</si>
  <si>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</si>
  <si>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</si>
  <si>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</si>
  <si>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</si>
  <si>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</si>
  <si>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</si>
  <si>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</si>
  <si>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</si>
  <si>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</si>
  <si>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</si>
  <si>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</si>
  <si>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</si>
  <si>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</si>
  <si>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</si>
  <si>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</si>
  <si>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</si>
  <si>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</si>
  <si>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</si>
  <si>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</si>
  <si>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</si>
  <si>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</si>
  <si>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</si>
  <si>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</si>
  <si>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</si>
  <si>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</si>
  <si>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</si>
  <si>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</si>
  <si>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</si>
  <si>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</si>
  <si>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</si>
  <si>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</si>
  <si>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</si>
  <si>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</si>
  <si>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</si>
  <si>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</si>
  <si>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</si>
  <si>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</si>
  <si>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</si>
  <si>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</si>
  <si>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</si>
  <si>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</si>
  <si>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</si>
  <si>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</si>
  <si>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</si>
  <si>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</si>
  <si>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</si>
  <si>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</si>
  <si>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</si>
  <si>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</si>
  <si>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</si>
  <si>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</si>
  <si>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</si>
  <si>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</si>
  <si>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</si>
  <si>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</si>
  <si>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</si>
  <si>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</si>
  <si>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</si>
  <si>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</si>
  <si>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</si>
  <si>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</si>
  <si>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</si>
  <si>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</si>
  <si>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</si>
  <si>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</si>
  <si>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</si>
  <si>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</si>
  <si>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</si>
  <si>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</si>
  <si>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</si>
  <si>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</si>
  <si>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</si>
  <si>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</si>
  <si>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</si>
  <si>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</si>
  <si>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</si>
  <si>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</si>
  <si>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</si>
  <si>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</si>
  <si>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</si>
  <si>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</si>
  <si>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</si>
  <si>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</si>
  <si>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</si>
  <si>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</si>
  <si>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</si>
  <si>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</si>
  <si>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</si>
  <si>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</si>
  <si>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</si>
  <si>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</si>
  <si>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</si>
  <si>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</si>
  <si>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</si>
  <si>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</si>
  <si>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</si>
  <si>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</si>
  <si>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</si>
  <si>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</si>
  <si>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</si>
  <si>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</si>
  <si>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</si>
  <si>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</si>
  <si>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</si>
  <si>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</si>
  <si>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</si>
  <si>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</si>
  <si>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</si>
  <si>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</si>
  <si>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</si>
  <si>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</si>
  <si>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</si>
  <si>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</si>
  <si>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</si>
  <si>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</si>
  <si>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</si>
  <si>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</si>
  <si>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</si>
  <si>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</si>
  <si>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</si>
  <si>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</si>
  <si>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</si>
  <si>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</si>
  <si>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</si>
  <si>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</si>
  <si>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</si>
  <si>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</si>
  <si>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</si>
  <si>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</si>
  <si>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</si>
  <si>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</si>
  <si>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</si>
  <si>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</si>
  <si>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</si>
  <si>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</si>
  <si>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</si>
  <si>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</si>
  <si>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</si>
  <si>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</si>
  <si>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</si>
  <si>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</si>
  <si>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</si>
  <si>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</si>
  <si>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</si>
  <si>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</si>
  <si>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</si>
  <si>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</si>
  <si>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</si>
  <si>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</si>
  <si>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</si>
  <si>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</si>
  <si>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</si>
  <si>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</si>
  <si>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</si>
  <si>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</si>
  <si>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</si>
  <si>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</si>
  <si>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</si>
  <si>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</si>
  <si>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</si>
  <si>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</si>
  <si>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</si>
  <si>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</si>
  <si>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</si>
  <si>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</si>
  <si>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</si>
  <si>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</si>
  <si>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</si>
  <si>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</si>
  <si>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</si>
  <si>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</si>
  <si>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</si>
  <si>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</si>
  <si>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</si>
  <si>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</si>
  <si>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</si>
  <si>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</si>
  <si>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</si>
  <si>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</si>
  <si>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</si>
  <si>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</si>
  <si>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</si>
  <si>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</si>
  <si>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</si>
  <si>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</si>
  <si>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</si>
  <si>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</si>
  <si>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</si>
  <si>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</si>
  <si>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</si>
  <si>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</si>
  <si>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</si>
  <si>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</si>
  <si>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</si>
  <si>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</si>
  <si>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</si>
  <si>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</si>
  <si>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</si>
  <si>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</si>
  <si>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</si>
  <si>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</si>
  <si>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</si>
  <si>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</si>
  <si>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</si>
  <si>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</si>
  <si>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</si>
  <si>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</si>
  <si>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</si>
  <si>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</si>
  <si>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</si>
  <si>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</si>
  <si>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</si>
  <si>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</si>
  <si>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</si>
  <si>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</si>
  <si>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</si>
  <si>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</si>
  <si>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</si>
  <si>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</si>
  <si>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</si>
  <si>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</si>
  <si>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</si>
  <si>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</si>
  <si>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</si>
  <si>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</si>
  <si>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</si>
  <si>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</si>
  <si>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</si>
  <si>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</si>
  <si>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</si>
  <si>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</si>
  <si>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</si>
  <si>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</si>
  <si>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</si>
  <si>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</si>
  <si>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</si>
  <si>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</si>
  <si>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</si>
  <si>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</si>
  <si>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</si>
  <si>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</si>
  <si>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</si>
  <si>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</si>
  <si>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</si>
  <si>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</si>
  <si>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</si>
  <si>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</si>
  <si>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</si>
  <si>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</si>
  <si>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</si>
  <si>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</si>
  <si>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</si>
  <si>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</si>
  <si>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</si>
  <si>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</si>
  <si>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</si>
  <si>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</si>
  <si>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</si>
  <si>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</si>
  <si>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</si>
  <si>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</si>
  <si>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</si>
  <si>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</si>
  <si>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</si>
  <si>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</si>
  <si>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</si>
  <si>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</si>
  <si>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</si>
  <si>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</si>
  <si>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</si>
  <si>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</si>
  <si>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</si>
  <si>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</si>
  <si>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</si>
  <si>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</si>
  <si>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</si>
  <si>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</si>
  <si>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</si>
  <si>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</si>
  <si>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</si>
  <si>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</si>
  <si>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</si>
  <si>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</si>
  <si>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</si>
  <si>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</si>
  <si>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</si>
  <si>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</si>
  <si>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</si>
  <si>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</si>
  <si>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</si>
  <si>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</si>
  <si>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</si>
  <si>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</si>
  <si>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</si>
  <si>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</si>
  <si>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</si>
  <si>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</si>
  <si>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</si>
  <si>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</si>
  <si>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</si>
  <si>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</si>
  <si>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</si>
  <si>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</si>
  <si>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</si>
  <si>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</si>
  <si>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</si>
  <si>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</si>
  <si>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</si>
  <si>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</si>
  <si>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</si>
  <si>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</si>
  <si>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</si>
  <si>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</si>
  <si>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</si>
  <si>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</si>
  <si>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</si>
  <si>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</si>
  <si>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</si>
  <si>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</si>
  <si>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</si>
  <si>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</si>
  <si>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</si>
  <si>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</si>
  <si>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</si>
  <si>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</si>
  <si>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</si>
  <si>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</si>
  <si>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</si>
  <si>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</si>
  <si>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</si>
  <si>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</si>
  <si>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</si>
  <si>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</si>
  <si>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</si>
  <si>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</si>
  <si>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</si>
  <si>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</si>
  <si>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</si>
  <si>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</si>
  <si>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</si>
  <si>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</si>
  <si>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</si>
  <si>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</si>
  <si>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</si>
  <si>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</si>
  <si>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</si>
  <si>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</si>
  <si>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</si>
  <si>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</si>
  <si>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</si>
  <si>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</si>
  <si>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</si>
  <si>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</si>
  <si>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</si>
  <si>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</si>
  <si>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</si>
  <si>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</si>
  <si>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</si>
  <si>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</si>
  <si>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</si>
  <si>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</si>
  <si>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</si>
  <si>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</si>
  <si>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</si>
  <si>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</si>
  <si>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</si>
  <si>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</si>
  <si>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</si>
  <si>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</si>
  <si>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</si>
  <si>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</si>
  <si>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</si>
  <si>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</si>
  <si>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</si>
  <si>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</si>
  <si>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</si>
  <si>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</si>
  <si>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</si>
  <si>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</si>
  <si>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</si>
  <si>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</si>
  <si>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</si>
  <si>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</si>
  <si>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</si>
  <si>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</si>
  <si>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</si>
  <si>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</si>
  <si>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</si>
  <si>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</si>
  <si>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</si>
  <si>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</si>
  <si>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</si>
  <si>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</si>
  <si>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</si>
  <si>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</si>
  <si>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</si>
  <si>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</si>
  <si>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</si>
  <si>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</si>
  <si>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</si>
  <si>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</si>
  <si>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</si>
  <si>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</si>
  <si>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</si>
  <si>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</si>
  <si>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</si>
  <si>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</si>
  <si>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</si>
  <si>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</si>
  <si>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</si>
  <si>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</si>
  <si>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</si>
  <si>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</si>
  <si>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</si>
  <si>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</si>
  <si>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</si>
  <si>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</si>
  <si>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</si>
  <si>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</si>
  <si>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</si>
  <si>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</si>
  <si>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</si>
  <si>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</si>
  <si>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</si>
  <si>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</si>
  <si>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</si>
  <si>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</si>
  <si>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</si>
  <si>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</si>
  <si>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</si>
  <si>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</si>
  <si>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</si>
  <si>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</si>
  <si>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</si>
  <si>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</si>
  <si>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</si>
  <si>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</si>
  <si>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</si>
  <si>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</si>
  <si>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</si>
  <si>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</si>
  <si>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</si>
  <si>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</si>
  <si>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</si>
  <si>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</si>
  <si>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</si>
  <si>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</si>
  <si>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</si>
  <si>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</si>
  <si>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</si>
  <si>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</si>
  <si>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</si>
  <si>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</si>
  <si>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</si>
  <si>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</si>
  <si>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</si>
  <si>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</si>
  <si>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</si>
  <si>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</si>
  <si>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</si>
  <si>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</si>
  <si>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</si>
  <si>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</si>
  <si>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</si>
  <si>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</si>
  <si>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</si>
  <si>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</si>
  <si>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</si>
  <si>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</si>
  <si>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</si>
  <si>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</si>
  <si>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</si>
  <si>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</si>
  <si>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</si>
  <si>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</si>
  <si>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</si>
  <si>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</si>
  <si>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</si>
  <si>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</si>
  <si>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</si>
  <si>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</si>
  <si>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</si>
  <si>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</si>
  <si>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</si>
  <si>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</si>
  <si>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</si>
  <si>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</si>
  <si>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</si>
  <si>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</si>
  <si>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</si>
  <si>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</si>
  <si>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</si>
  <si>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</si>
  <si>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</si>
  <si>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</si>
  <si>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</si>
  <si>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</si>
  <si>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</si>
  <si>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</si>
  <si>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</si>
  <si>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</si>
  <si>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</si>
  <si>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</si>
  <si>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</si>
  <si>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</si>
  <si>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</si>
  <si>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</si>
  <si>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</si>
  <si>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</si>
  <si>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</si>
  <si>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</si>
  <si>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</si>
  <si>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</si>
  <si>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</si>
  <si>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</si>
  <si>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</si>
  <si>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</si>
  <si>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</si>
  <si>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</si>
  <si>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</si>
  <si>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</si>
  <si>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</si>
  <si>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</si>
  <si>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</si>
  <si>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</si>
  <si>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</si>
  <si>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</si>
  <si>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</si>
  <si>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</si>
  <si>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</si>
  <si>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</si>
  <si>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</si>
  <si>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</si>
  <si>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</si>
  <si>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</si>
  <si>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</si>
  <si>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</si>
  <si>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</si>
  <si>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</si>
  <si>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</si>
  <si>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</si>
  <si>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</si>
  <si>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</si>
  <si>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</si>
  <si>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</si>
  <si>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</si>
  <si>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</si>
  <si>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</si>
  <si>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</si>
  <si>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</si>
  <si>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</si>
  <si>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</si>
  <si>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</si>
  <si>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</si>
  <si>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</si>
  <si>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</si>
  <si>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</si>
  <si>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</si>
  <si>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</si>
  <si>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</si>
  <si>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</si>
  <si>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</si>
  <si>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</si>
  <si>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</si>
  <si>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</si>
  <si>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</si>
  <si>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</si>
  <si>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</si>
  <si>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</si>
  <si>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</si>
  <si>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</si>
  <si>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</si>
  <si>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</si>
  <si>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</si>
  <si>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</si>
  <si>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</si>
  <si>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</si>
  <si>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</si>
  <si>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</si>
  <si>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</si>
  <si>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</si>
  <si>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</si>
  <si>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</si>
  <si>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</si>
  <si>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</si>
  <si>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</si>
  <si>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</si>
  <si>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</si>
  <si>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</si>
  <si>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</si>
  <si>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</si>
  <si>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</si>
  <si>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</si>
  <si>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</si>
  <si>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</si>
  <si>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</si>
  <si>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</si>
  <si>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</si>
  <si>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</si>
  <si>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</si>
  <si>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</si>
  <si>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</si>
  <si>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</si>
  <si>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</si>
  <si>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</si>
  <si>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</si>
  <si>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</si>
  <si>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</si>
  <si>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</si>
  <si>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</si>
  <si>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</si>
  <si>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</si>
  <si>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</si>
  <si>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</si>
  <si>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</si>
  <si>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</si>
  <si>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</si>
  <si>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</si>
  <si>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</si>
  <si>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</si>
  <si>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</si>
  <si>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</si>
  <si>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</si>
  <si>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</si>
  <si>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</si>
  <si>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</si>
  <si>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</si>
  <si>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</si>
  <si>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</si>
  <si>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</si>
  <si>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</si>
  <si>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</si>
  <si>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</si>
  <si>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</si>
  <si>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</si>
  <si>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</si>
  <si>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</si>
  <si>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</si>
  <si>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</si>
  <si>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</si>
  <si>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</si>
  <si>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</si>
  <si>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</si>
  <si>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</si>
  <si>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</si>
  <si>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</si>
  <si>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</si>
  <si>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</si>
  <si>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</si>
  <si>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</si>
  <si>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</si>
  <si>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</si>
  <si>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</si>
  <si>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</si>
  <si>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</si>
  <si>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</si>
  <si>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</si>
  <si>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</si>
  <si>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</si>
  <si>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</si>
  <si>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</si>
  <si>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</si>
  <si>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</si>
  <si>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</si>
  <si>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</si>
  <si>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</si>
  <si>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</si>
  <si>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</si>
  <si>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</si>
  <si>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</si>
  <si>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</si>
  <si>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</si>
  <si>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</si>
  <si>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</si>
  <si>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</si>
  <si>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</si>
  <si>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</si>
  <si>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</si>
  <si>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</si>
  <si>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</si>
  <si>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</si>
  <si>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</si>
  <si>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</si>
  <si>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</si>
  <si>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</si>
  <si>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</si>
  <si>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</si>
  <si>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</si>
  <si>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</si>
  <si>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</si>
  <si>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</si>
  <si>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</si>
  <si>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</si>
  <si>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</si>
  <si>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</si>
  <si>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</si>
  <si>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</si>
  <si>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</si>
  <si>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</si>
  <si>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</si>
  <si>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</si>
  <si>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</si>
  <si>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</si>
  <si>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</si>
  <si>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</si>
  <si>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</si>
  <si>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</si>
  <si>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</si>
  <si>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</si>
  <si>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</si>
  <si>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</si>
  <si>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</si>
  <si>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</si>
  <si>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</si>
  <si>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</si>
  <si>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</si>
  <si>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</si>
  <si>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</si>
  <si>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</si>
  <si>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</si>
  <si>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</si>
  <si>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</si>
  <si>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</si>
  <si>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</si>
  <si>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</si>
  <si>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</si>
  <si>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</si>
  <si>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</si>
  <si>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</si>
  <si>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</si>
  <si>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</si>
  <si>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</si>
  <si>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</si>
  <si>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</si>
  <si>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</si>
  <si>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</si>
  <si>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</si>
  <si>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</si>
  <si>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</si>
  <si>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</si>
  <si>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</si>
  <si>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</si>
  <si>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</si>
  <si>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</si>
  <si>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</si>
  <si>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</si>
  <si>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</si>
  <si>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</si>
  <si>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</si>
  <si>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</si>
  <si>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</si>
  <si>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</si>
  <si>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</si>
  <si>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</si>
  <si>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</si>
  <si>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</si>
  <si>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</si>
  <si>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</si>
  <si>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</si>
  <si>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</si>
  <si>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</si>
  <si>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</si>
  <si>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</si>
  <si>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</si>
  <si>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</si>
  <si>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</si>
  <si>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</si>
  <si>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</si>
  <si>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</si>
  <si>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</si>
  <si>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</si>
  <si>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</si>
  <si>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</si>
  <si>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</si>
  <si>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</si>
  <si>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</si>
  <si>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</si>
  <si>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</si>
  <si>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</si>
  <si>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</si>
  <si>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</si>
  <si>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</si>
  <si>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</si>
  <si>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</si>
  <si>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</si>
  <si>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</si>
  <si>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</si>
  <si>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</si>
  <si>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</si>
  <si>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</si>
  <si>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</si>
  <si>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</si>
  <si>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</si>
  <si>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</si>
  <si>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</si>
  <si>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</si>
  <si>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</si>
  <si>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</si>
  <si>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</si>
  <si>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</si>
  <si>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</si>
  <si>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</si>
  <si>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</si>
  <si>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</si>
  <si>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</si>
  <si>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</si>
  <si>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</si>
  <si>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</si>
  <si>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</si>
  <si>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</si>
  <si>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</si>
  <si>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</si>
  <si>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</si>
  <si>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</si>
  <si>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</si>
  <si>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</si>
  <si>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</si>
  <si>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</si>
  <si>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</si>
  <si>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</si>
  <si>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</si>
  <si>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</si>
  <si>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</si>
  <si>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</si>
  <si>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</si>
  <si>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</si>
  <si>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</si>
  <si>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</si>
  <si>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</si>
  <si>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</si>
  <si>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</si>
  <si>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</si>
  <si>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</si>
  <si>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</si>
  <si>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</si>
  <si>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</si>
  <si>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</si>
  <si>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</si>
  <si>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</si>
  <si>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</si>
  <si>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</si>
  <si>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</si>
  <si>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</si>
  <si>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</si>
  <si>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</si>
  <si>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</si>
  <si>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</si>
  <si>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</si>
  <si>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</si>
  <si>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</si>
  <si>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</si>
  <si>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</si>
  <si>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</si>
  <si>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</si>
  <si>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</si>
  <si>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</si>
  <si>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</si>
  <si>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</si>
  <si>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</si>
  <si>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</si>
  <si>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</si>
  <si>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</si>
  <si>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</si>
  <si>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</si>
  <si>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</si>
  <si>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</si>
  <si>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</si>
  <si>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</si>
  <si>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</si>
  <si>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</si>
  <si>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</si>
  <si>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</si>
  <si>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</si>
  <si>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</si>
  <si>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</si>
  <si>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</si>
  <si>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</si>
  <si>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</si>
  <si>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</si>
  <si>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</si>
  <si>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</si>
  <si>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</si>
  <si>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</si>
  <si>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</si>
  <si>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</si>
  <si>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</si>
  <si>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</si>
  <si>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</si>
  <si>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</si>
  <si>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</si>
  <si>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</si>
  <si>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</si>
  <si>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</si>
  <si>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</si>
  <si>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</si>
  <si>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</si>
  <si>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</si>
  <si>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</si>
  <si>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</si>
  <si>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</si>
  <si>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</si>
  <si>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</si>
  <si>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</si>
  <si>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</si>
  <si>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</si>
  <si>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</si>
  <si>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</si>
  <si>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</si>
  <si>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</si>
  <si>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</si>
  <si>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</si>
  <si>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</si>
  <si>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</si>
  <si>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</si>
  <si>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</si>
  <si>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</si>
  <si>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</si>
  <si>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</si>
  <si>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</si>
  <si>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</si>
  <si>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</si>
  <si>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</si>
  <si>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</si>
  <si>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</si>
  <si>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</si>
  <si>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</si>
  <si>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</si>
  <si>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</si>
  <si>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</si>
  <si>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</si>
  <si>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</si>
  <si>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</si>
  <si>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</si>
  <si>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</si>
  <si>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</si>
  <si>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</si>
  <si>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</si>
  <si>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</si>
  <si>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</si>
  <si>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</si>
  <si>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</si>
  <si>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</si>
  <si>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</si>
  <si>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</si>
  <si>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</si>
  <si>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</si>
  <si>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</si>
  <si>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</si>
  <si>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</si>
  <si>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</si>
  <si>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</si>
  <si>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</si>
  <si>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</si>
  <si>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</si>
  <si>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</si>
  <si>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</si>
  <si>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</si>
  <si>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</si>
  <si>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</si>
  <si>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</si>
  <si>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</si>
  <si>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</si>
  <si>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</si>
  <si>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</si>
  <si>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</si>
  <si>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</si>
  <si>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</si>
  <si>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</si>
  <si>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</si>
  <si>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</si>
  <si>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</si>
  <si>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</si>
  <si>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</si>
  <si>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</si>
  <si>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</si>
  <si>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</si>
  <si>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</si>
  <si>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</si>
  <si>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</si>
  <si>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</si>
  <si>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</si>
  <si>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</si>
  <si>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</si>
  <si>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</si>
  <si>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</si>
  <si>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</si>
  <si>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</si>
  <si>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</si>
  <si>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</si>
  <si>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</si>
  <si>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</si>
  <si>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</si>
  <si>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</si>
  <si>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</si>
  <si>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</si>
  <si>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</si>
  <si>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</si>
  <si>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</si>
  <si>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</si>
  <si>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</si>
  <si>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</si>
  <si>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</si>
  <si>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</si>
  <si>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</si>
  <si>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</si>
  <si>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</si>
  <si>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</si>
  <si>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</si>
  <si>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</si>
  <si>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</si>
  <si>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</si>
  <si>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</si>
  <si>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</si>
  <si>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</si>
  <si>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</si>
  <si>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</si>
  <si>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</si>
  <si>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</si>
  <si>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</si>
  <si>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</si>
  <si>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</si>
  <si>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</si>
  <si>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</si>
  <si>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</si>
  <si>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</si>
  <si>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</si>
  <si>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</si>
  <si>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</si>
  <si>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</si>
  <si>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</si>
  <si>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</si>
  <si>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</si>
  <si>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</si>
  <si>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</si>
  <si>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</si>
  <si>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</si>
  <si>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</si>
  <si>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</si>
  <si>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</si>
  <si>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</si>
  <si>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</si>
  <si>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</si>
  <si>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</si>
  <si>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</si>
  <si>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</si>
  <si>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</si>
  <si>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</si>
  <si>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</si>
  <si>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</si>
  <si>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</si>
  <si>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</si>
  <si>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</si>
  <si>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</si>
  <si>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</si>
  <si>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</si>
  <si>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</si>
  <si>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</si>
  <si>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</si>
  <si>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</si>
  <si>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</si>
  <si>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</si>
  <si>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</si>
  <si>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</si>
  <si>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</si>
  <si>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</si>
  <si>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</si>
  <si>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</si>
  <si>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</si>
  <si>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</si>
  <si>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</si>
  <si>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</si>
  <si>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</si>
  <si>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</si>
  <si>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</si>
  <si>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</si>
  <si>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</si>
  <si>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</si>
  <si>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</si>
  <si>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</si>
  <si>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</si>
  <si>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</si>
  <si>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</si>
  <si>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</si>
  <si>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</si>
  <si>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</si>
  <si>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</si>
  <si>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</si>
  <si>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</si>
  <si>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</si>
  <si>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</si>
  <si>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</si>
  <si>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</si>
  <si>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</si>
  <si>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</si>
  <si>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</si>
  <si>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</si>
  <si>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</si>
  <si>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</si>
  <si>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</si>
  <si>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</si>
  <si>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</si>
  <si>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</si>
  <si>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</si>
  <si>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</si>
  <si>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</si>
  <si>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</si>
  <si>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</si>
  <si>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</si>
  <si>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</si>
  <si>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</si>
  <si>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</si>
  <si>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</si>
  <si>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</si>
  <si>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</si>
  <si>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</si>
  <si>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</si>
  <si>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</si>
  <si>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</si>
  <si>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</si>
  <si>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</si>
  <si>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</si>
  <si>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</si>
  <si>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</si>
  <si>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</si>
  <si>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</si>
  <si>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</si>
  <si>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</si>
  <si>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</si>
  <si>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</si>
  <si>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</si>
  <si>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</si>
  <si>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</si>
  <si>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</si>
  <si>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</si>
  <si>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</si>
  <si>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</si>
  <si>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</si>
  <si>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</si>
  <si>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</si>
  <si>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</si>
  <si>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</si>
  <si>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</si>
  <si>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</si>
  <si>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</si>
  <si>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</si>
  <si>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</si>
  <si>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</si>
  <si>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</si>
  <si>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</si>
  <si>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</si>
  <si>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</si>
  <si>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</si>
  <si>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</si>
  <si>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</si>
  <si>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</si>
  <si>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</si>
  <si>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</si>
  <si>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</si>
  <si>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</si>
  <si>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</si>
  <si>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</si>
  <si>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</si>
  <si>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</si>
  <si>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</si>
  <si>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</si>
  <si>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</si>
  <si>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</si>
  <si>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</si>
  <si>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</si>
  <si>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</si>
  <si>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</si>
  <si>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</si>
  <si>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</si>
  <si>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</si>
  <si>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</si>
  <si>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</si>
  <si>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</si>
  <si>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</si>
  <si>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</si>
  <si>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</si>
  <si>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</si>
  <si>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</si>
  <si>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</si>
  <si>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</si>
  <si>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</si>
  <si>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</si>
  <si>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</si>
  <si>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</si>
  <si>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</si>
  <si>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</si>
  <si>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</si>
  <si>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</si>
  <si>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</si>
  <si>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</si>
  <si>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</si>
  <si>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</si>
  <si>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</si>
  <si>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</si>
  <si>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</si>
  <si>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</si>
  <si>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</si>
  <si>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</si>
  <si>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</si>
  <si>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</si>
  <si>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</si>
  <si>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</si>
  <si>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</si>
  <si>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</si>
  <si>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</si>
  <si>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</si>
  <si>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</si>
  <si>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</si>
  <si>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</si>
  <si>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</si>
  <si>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</si>
  <si>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</si>
  <si>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</si>
  <si>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</si>
  <si>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</si>
  <si>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</si>
  <si>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</si>
  <si>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</si>
  <si>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</si>
  <si>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</si>
  <si>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</si>
  <si>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</si>
  <si>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</si>
  <si>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</si>
  <si>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</si>
  <si>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</si>
  <si>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</si>
  <si>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</si>
  <si>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</si>
  <si>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</si>
  <si>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</si>
  <si>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</si>
  <si>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</si>
  <si>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</si>
  <si>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</si>
  <si>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</si>
  <si>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</si>
  <si>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</si>
  <si>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</si>
  <si>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</si>
  <si>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</si>
  <si>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</si>
  <si>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</si>
  <si>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</si>
  <si>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</si>
  <si>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</si>
  <si>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</si>
  <si>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</si>
  <si>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</si>
  <si>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</si>
  <si>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</si>
  <si>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</si>
  <si>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</si>
  <si>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</si>
  <si>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</si>
  <si>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</si>
  <si>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</si>
  <si>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</si>
  <si>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</si>
  <si>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</si>
  <si>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</si>
  <si>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</si>
  <si>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</si>
  <si>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</si>
  <si>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</si>
  <si>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</si>
  <si>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</si>
  <si>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</si>
  <si>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</si>
  <si>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</si>
  <si>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</si>
  <si>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</si>
  <si>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</si>
  <si>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</si>
  <si>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</si>
  <si>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</si>
  <si>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</si>
  <si>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</si>
  <si>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</si>
  <si>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</si>
  <si>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</si>
  <si>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</si>
  <si>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</si>
  <si>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</si>
  <si>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</si>
  <si>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</si>
  <si>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</si>
  <si>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</si>
  <si>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</si>
  <si>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</si>
  <si>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</si>
  <si>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</si>
  <si>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</si>
  <si>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</si>
  <si>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</si>
  <si>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</si>
  <si>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</si>
  <si>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</si>
  <si>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</si>
  <si>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</si>
  <si>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</si>
  <si>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</si>
  <si>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</si>
  <si>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</si>
  <si>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</si>
  <si>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</si>
  <si>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</si>
  <si>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</si>
  <si>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</si>
  <si>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</si>
  <si>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</si>
  <si>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</si>
  <si>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</si>
  <si>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</si>
  <si>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</si>
  <si>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</si>
  <si>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</si>
  <si>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</si>
  <si>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</si>
  <si>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</si>
  <si>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</si>
  <si>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</si>
  <si>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</si>
  <si>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</si>
  <si>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</si>
  <si>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</si>
  <si>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</si>
  <si>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</si>
  <si>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</si>
  <si>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</si>
  <si>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</si>
  <si>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</si>
  <si>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</si>
  <si>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</si>
  <si>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</si>
  <si>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</si>
  <si>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</si>
  <si>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</si>
  <si>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</si>
  <si>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</si>
  <si>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</si>
  <si>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</si>
  <si>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</si>
  <si>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</si>
  <si>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</si>
  <si>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</si>
  <si>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</si>
  <si>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</si>
  <si>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</si>
  <si>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</si>
  <si>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</si>
  <si>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</si>
  <si>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</si>
  <si>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</si>
  <si>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</si>
  <si>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</si>
  <si>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</si>
  <si>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</si>
  <si>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</si>
  <si>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</si>
  <si>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</si>
  <si>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</si>
  <si>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</si>
  <si>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</si>
  <si>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</si>
  <si>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</si>
  <si>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</si>
  <si>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</si>
  <si>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</si>
  <si>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</si>
  <si>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</si>
  <si>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</si>
  <si>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</si>
  <si>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</si>
  <si>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</si>
  <si>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</si>
  <si>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</si>
  <si>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</si>
  <si>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</si>
  <si>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</si>
  <si>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</si>
  <si>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</si>
  <si>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</si>
  <si>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</si>
  <si>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</si>
  <si>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</si>
  <si>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</si>
  <si>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</si>
  <si>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</si>
  <si>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</si>
  <si>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</si>
  <si>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</si>
  <si>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</si>
  <si>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</si>
  <si>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</si>
  <si>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</si>
  <si>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</si>
  <si>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</si>
  <si>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</si>
  <si>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</si>
  <si>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</si>
  <si>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</si>
  <si>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</si>
  <si>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</si>
  <si>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</si>
  <si>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</si>
  <si>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</si>
  <si>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</si>
  <si>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</si>
  <si>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</si>
  <si>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</si>
  <si>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</si>
  <si>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</si>
  <si>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</si>
  <si>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</si>
  <si>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</si>
  <si>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</si>
  <si>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</si>
  <si>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</si>
  <si>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</si>
  <si>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</si>
  <si>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</si>
  <si>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</si>
  <si>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</si>
  <si>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</si>
  <si>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</si>
  <si>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</si>
  <si>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</si>
  <si>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</si>
  <si>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</si>
  <si>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</si>
  <si>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</si>
  <si>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</si>
  <si>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</si>
  <si>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</si>
  <si>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</si>
  <si>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</si>
  <si>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</si>
  <si>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</si>
  <si>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</si>
  <si>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</si>
  <si>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</si>
  <si>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</si>
  <si>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</si>
  <si>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</si>
  <si>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</si>
  <si>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</si>
  <si>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</si>
  <si>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</si>
  <si>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</si>
  <si>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</si>
  <si>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</si>
  <si>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</si>
  <si>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</si>
  <si>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</si>
  <si>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</si>
  <si>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</si>
  <si>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</si>
  <si>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</si>
  <si>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</si>
  <si>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</si>
  <si>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</si>
  <si>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</si>
  <si>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</si>
  <si>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</si>
  <si>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</si>
  <si>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</si>
  <si>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</si>
  <si>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</si>
  <si>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</si>
  <si>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</si>
  <si>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</si>
  <si>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</si>
  <si>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</si>
  <si>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</si>
  <si>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</si>
  <si>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</si>
  <si>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</si>
  <si>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</si>
  <si>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</si>
  <si>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</si>
  <si>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</si>
  <si>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</si>
  <si>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</si>
  <si>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</si>
  <si>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</si>
  <si>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</si>
  <si>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</si>
  <si>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</si>
  <si>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</si>
  <si>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</si>
  <si>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</si>
  <si>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</si>
  <si>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</si>
  <si>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</si>
  <si>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</si>
  <si>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</si>
  <si>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</si>
  <si>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</si>
  <si>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</si>
  <si>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</si>
  <si>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</si>
  <si>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</si>
  <si>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</si>
  <si>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</si>
  <si>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</si>
  <si>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</si>
  <si>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</si>
  <si>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</si>
  <si>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</si>
  <si>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</si>
  <si>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</si>
  <si>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</si>
  <si>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</si>
  <si>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</si>
  <si>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</si>
  <si>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</si>
  <si>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</si>
  <si>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</si>
  <si>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</si>
  <si>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</si>
  <si>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</si>
  <si>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</si>
  <si>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</si>
  <si>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</si>
  <si>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</si>
  <si>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</si>
  <si>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</si>
  <si>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</si>
  <si>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</si>
  <si>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</si>
  <si>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</si>
  <si>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</si>
  <si>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</si>
  <si>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</si>
  <si>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</si>
  <si>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</si>
  <si>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</si>
  <si>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</si>
  <si>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</si>
  <si>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</si>
  <si>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</si>
  <si>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</si>
  <si>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</si>
  <si>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</si>
  <si>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</si>
  <si>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</si>
  <si>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</si>
  <si>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</si>
  <si>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</si>
  <si>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</si>
  <si>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</si>
  <si>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</si>
  <si>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</si>
  <si>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</si>
  <si>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</si>
  <si>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</si>
  <si>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</si>
  <si>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</si>
  <si>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</si>
  <si>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</si>
  <si>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</si>
  <si>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</si>
  <si>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</si>
  <si>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</si>
  <si>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</si>
  <si>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</si>
  <si>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</si>
  <si>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</si>
  <si>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</si>
  <si>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</si>
  <si>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</si>
  <si>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</si>
  <si>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</si>
  <si>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</si>
  <si>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</si>
  <si>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</si>
  <si>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</si>
  <si>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</si>
  <si>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</si>
  <si>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</si>
  <si>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</si>
  <si>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</si>
  <si>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</si>
  <si>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</si>
  <si>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</si>
  <si>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</si>
  <si>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</si>
  <si>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</si>
  <si>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</si>
  <si>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</si>
  <si>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</si>
  <si>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</si>
  <si>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</si>
  <si>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</si>
  <si>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</si>
  <si>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</si>
  <si>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</si>
  <si>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</si>
  <si>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</si>
  <si>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</si>
  <si>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</si>
  <si>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</si>
  <si>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</si>
  <si>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</si>
  <si>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</si>
  <si>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</si>
  <si>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</si>
  <si>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</si>
  <si>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</si>
  <si>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</si>
  <si>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</si>
  <si>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</si>
  <si>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</si>
  <si>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</si>
  <si>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</si>
  <si>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</si>
  <si>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</si>
  <si>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</si>
  <si>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</si>
  <si>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</si>
  <si>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</si>
  <si>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</si>
  <si>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</si>
  <si>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</si>
  <si>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</si>
  <si>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</si>
  <si>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</si>
  <si>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</si>
  <si>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</si>
  <si>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</si>
  <si>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</si>
  <si>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</si>
  <si>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</si>
  <si>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</si>
  <si>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</si>
  <si>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</si>
  <si>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</si>
  <si>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</si>
  <si>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</si>
  <si>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</si>
  <si>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</si>
  <si>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</si>
  <si>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</si>
  <si>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</si>
  <si>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</si>
  <si>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</si>
  <si>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</si>
  <si>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</si>
  <si>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</si>
  <si>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</si>
  <si>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</si>
  <si>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</si>
  <si>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</si>
  <si>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</si>
  <si>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</si>
  <si>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</si>
  <si>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</si>
  <si>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</si>
  <si>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</si>
  <si>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</si>
  <si>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</si>
  <si>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</si>
  <si>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</si>
  <si>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</si>
  <si>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</si>
  <si>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</si>
  <si>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</si>
  <si>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</si>
  <si>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</si>
  <si>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</si>
  <si>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</si>
  <si>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</si>
  <si>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</si>
  <si>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</si>
  <si>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</si>
  <si>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</si>
  <si>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</si>
  <si>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</si>
  <si>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</si>
  <si>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</si>
  <si>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</si>
  <si>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</si>
  <si>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</si>
  <si>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</si>
  <si>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</si>
  <si>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</si>
  <si>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</si>
  <si>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</si>
  <si>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</si>
  <si>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</si>
  <si>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</si>
  <si>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</si>
  <si>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</si>
  <si>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</si>
  <si>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</si>
  <si>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</si>
  <si>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</si>
  <si>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</si>
  <si>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</si>
  <si>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</si>
  <si>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</si>
  <si>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</si>
  <si>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</si>
  <si>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</si>
  <si>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</si>
  <si>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</si>
  <si>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</si>
  <si>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</si>
  <si>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</si>
  <si>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</si>
  <si>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</si>
  <si>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</si>
  <si>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</si>
  <si>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</si>
  <si>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</si>
  <si>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</si>
  <si>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</si>
  <si>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</si>
  <si>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</si>
  <si>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</si>
  <si>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</si>
  <si>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</si>
  <si>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</si>
  <si>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</si>
  <si>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</si>
  <si>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</si>
  <si>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</si>
  <si>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</si>
  <si>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</si>
  <si>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</si>
  <si>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</si>
  <si>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</si>
  <si>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</si>
  <si>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</si>
  <si>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</si>
  <si>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</si>
  <si>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</si>
  <si>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</si>
  <si>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</si>
  <si>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</si>
  <si>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</si>
  <si>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</si>
  <si>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</si>
  <si>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</si>
  <si>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</si>
  <si>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</si>
  <si>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</si>
  <si>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</si>
  <si>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</si>
  <si>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</si>
  <si>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</si>
  <si>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</si>
  <si>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</si>
  <si>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</si>
  <si>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</si>
  <si>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</si>
  <si>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</si>
  <si>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</si>
  <si>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</si>
  <si>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</si>
  <si>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</si>
  <si>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</si>
  <si>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</si>
  <si>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</si>
  <si>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</si>
  <si>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</si>
  <si>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</si>
  <si>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</si>
  <si>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</si>
  <si>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</si>
  <si>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</si>
  <si>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</si>
  <si>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</si>
  <si>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</si>
  <si>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</si>
  <si>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</si>
  <si>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</si>
  <si>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</si>
  <si>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</si>
  <si>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</si>
  <si>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</si>
  <si>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</si>
  <si>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</si>
  <si>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</si>
  <si>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</si>
  <si>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</si>
  <si>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</si>
  <si>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</si>
  <si>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</si>
  <si>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</si>
  <si>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</si>
  <si>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</si>
  <si>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</si>
  <si>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</si>
  <si>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</si>
  <si>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</si>
  <si>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</si>
  <si>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</si>
  <si>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</si>
  <si>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</si>
  <si>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</si>
  <si>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</si>
  <si>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</si>
  <si>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</si>
  <si>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</si>
  <si>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</si>
  <si>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</si>
  <si>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</si>
  <si>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</si>
  <si>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</si>
  <si>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</si>
  <si>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</si>
  <si>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</si>
  <si>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</si>
  <si>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</si>
  <si>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</si>
  <si>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</si>
  <si>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</si>
  <si>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</si>
  <si>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</si>
  <si>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</si>
  <si>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</si>
  <si>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</si>
  <si>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</si>
  <si>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</si>
  <si>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</si>
  <si>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</si>
  <si>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</si>
  <si>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</si>
  <si>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</si>
  <si>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</si>
  <si>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</si>
  <si>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</si>
  <si>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</si>
  <si>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</si>
  <si>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</si>
  <si>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</si>
  <si>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</si>
  <si>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</si>
  <si>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</si>
  <si>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</si>
  <si>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</si>
  <si>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</si>
  <si>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</si>
  <si>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</si>
  <si>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</si>
  <si>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</si>
  <si>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</si>
  <si>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</si>
  <si>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</si>
  <si>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</si>
  <si>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</si>
  <si>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</si>
  <si>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</si>
  <si>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</si>
  <si>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</si>
  <si>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</si>
  <si>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</si>
  <si>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</si>
  <si>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</si>
  <si>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</si>
  <si>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</si>
  <si>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</si>
  <si>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</si>
  <si>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</si>
  <si>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</si>
  <si>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</si>
  <si>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</si>
  <si>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</si>
  <si>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</si>
  <si>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</si>
  <si>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</si>
  <si>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</si>
  <si>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</si>
  <si>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</si>
  <si>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</si>
  <si>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</si>
  <si>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</si>
  <si>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</si>
  <si>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</si>
  <si>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</si>
  <si>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</si>
  <si>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</si>
  <si>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</si>
  <si>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</si>
  <si>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</si>
  <si>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</si>
  <si>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</si>
  <si>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</si>
  <si>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</si>
  <si>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</si>
  <si>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</si>
  <si>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</si>
  <si>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</si>
  <si>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</si>
  <si>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</si>
  <si>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</si>
  <si>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</si>
  <si>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</si>
  <si>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</si>
  <si>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</si>
  <si>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</si>
  <si>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</si>
  <si>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</si>
  <si>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</si>
  <si>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</si>
  <si>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</si>
  <si>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</si>
  <si>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</si>
  <si>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</si>
  <si>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</si>
  <si>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</si>
  <si>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</si>
  <si>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</si>
  <si>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</si>
  <si>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</si>
  <si>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</si>
  <si>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</si>
  <si>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</si>
  <si>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</si>
  <si>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</si>
  <si>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</si>
  <si>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</si>
  <si>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</si>
  <si>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</si>
  <si>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</si>
  <si>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</si>
  <si>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</si>
  <si>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</si>
  <si>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</si>
  <si>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</si>
  <si>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</si>
  <si>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</si>
  <si>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</si>
  <si>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</si>
  <si>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</si>
  <si>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</si>
  <si>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</si>
  <si>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</si>
  <si>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</si>
  <si>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</si>
  <si>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</si>
  <si>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</si>
  <si>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</si>
  <si>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</si>
  <si>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</si>
  <si>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</si>
  <si>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</si>
  <si>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</si>
  <si>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</si>
  <si>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</si>
  <si>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</si>
  <si>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</si>
  <si>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</si>
  <si>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</si>
  <si>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</si>
  <si>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</si>
  <si>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</si>
  <si>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</si>
  <si>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</si>
  <si>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</si>
  <si>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</si>
  <si>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</si>
  <si>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</si>
  <si>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</si>
  <si>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</si>
  <si>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</si>
  <si>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</si>
  <si>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</si>
  <si>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</si>
  <si>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</si>
  <si>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</si>
  <si>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</si>
  <si>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</si>
  <si>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</si>
  <si>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</si>
  <si>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</si>
  <si>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</si>
  <si>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</si>
  <si>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</si>
  <si>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</si>
  <si>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</si>
  <si>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</si>
  <si>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</si>
  <si>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</si>
  <si>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</si>
  <si>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</si>
  <si>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</si>
  <si>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</si>
  <si>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</si>
  <si>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</si>
  <si>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</si>
  <si>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</si>
  <si>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</si>
  <si>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</si>
  <si>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</si>
  <si>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</si>
  <si>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</si>
  <si>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</si>
  <si>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</si>
  <si>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</si>
  <si>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</si>
  <si>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</si>
  <si>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</si>
  <si>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</si>
  <si>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</si>
  <si>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</si>
  <si>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</si>
  <si>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</si>
  <si>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</si>
  <si>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</si>
  <si>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</si>
  <si>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</si>
  <si>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</si>
  <si>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</si>
  <si>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</si>
  <si>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</si>
  <si>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</si>
  <si>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</si>
  <si>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</si>
  <si>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</si>
  <si>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</si>
  <si>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</si>
  <si>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</si>
  <si>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</si>
  <si>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</si>
  <si>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</si>
  <si>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</si>
  <si>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</si>
  <si>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</si>
  <si>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</si>
  <si>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</si>
  <si>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</si>
  <si>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</si>
  <si>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</si>
  <si>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</si>
  <si>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</si>
  <si>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</si>
  <si>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</si>
  <si>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</si>
  <si>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</si>
  <si>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</si>
  <si>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</si>
  <si>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</si>
  <si>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</si>
  <si>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</si>
  <si>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</si>
  <si>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</si>
  <si>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</si>
  <si>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</si>
  <si>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</si>
  <si>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</si>
  <si>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</si>
  <si>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</si>
  <si>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</si>
  <si>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</si>
  <si>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</si>
  <si>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</si>
  <si>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</si>
  <si>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</si>
  <si>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</si>
  <si>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</si>
  <si>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</si>
  <si>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</si>
  <si>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</si>
  <si>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</si>
  <si>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</si>
  <si>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</si>
  <si>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</si>
  <si>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</si>
  <si>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</si>
  <si>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</si>
  <si>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</si>
  <si>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</si>
  <si>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</si>
  <si>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</si>
  <si>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</si>
  <si>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</si>
  <si>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</si>
  <si>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</si>
  <si>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</si>
  <si>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</si>
  <si>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</si>
  <si>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</si>
  <si>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</si>
  <si>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</si>
  <si>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</si>
  <si>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</si>
  <si>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</si>
  <si>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</si>
  <si>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</si>
  <si>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</si>
  <si>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</si>
  <si>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</si>
  <si>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</si>
  <si>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</si>
  <si>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</si>
  <si>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</si>
  <si>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</si>
  <si>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</si>
  <si>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</si>
  <si>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</si>
  <si>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</si>
  <si>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</si>
  <si>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</si>
  <si>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</si>
  <si>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</si>
  <si>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</si>
  <si>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</si>
  <si>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</si>
  <si>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</si>
  <si>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</si>
  <si>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</si>
  <si>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</si>
  <si>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</si>
  <si>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</si>
  <si>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</si>
  <si>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</si>
  <si>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</si>
  <si>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</si>
  <si>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</si>
  <si>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</si>
  <si>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</si>
  <si>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</si>
  <si>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</si>
  <si>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</si>
  <si>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</si>
  <si>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</si>
  <si>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</si>
  <si>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</si>
  <si>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</si>
  <si>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</si>
  <si>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</si>
  <si>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</si>
  <si>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</si>
  <si>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</si>
  <si>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</si>
  <si>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</si>
  <si>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</si>
  <si>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</si>
  <si>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</si>
  <si>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</si>
  <si>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</si>
  <si>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</si>
  <si>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</si>
  <si>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</si>
  <si>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</si>
  <si>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</si>
  <si>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</si>
  <si>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</si>
  <si>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</si>
  <si>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</si>
  <si>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</si>
  <si>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</si>
  <si>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</si>
  <si>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</si>
  <si>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</si>
  <si>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</si>
  <si>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</si>
  <si>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</si>
  <si>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</si>
  <si>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</si>
  <si>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</si>
  <si>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</si>
  <si>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</si>
  <si>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</si>
  <si>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</si>
  <si>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</si>
  <si>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</si>
  <si>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</si>
  <si>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</si>
  <si>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</si>
  <si>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</si>
  <si>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</si>
  <si>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</si>
  <si>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</si>
  <si>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</si>
  <si>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</si>
  <si>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</si>
  <si>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</si>
  <si>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</si>
  <si>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</si>
  <si>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</si>
  <si>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</si>
  <si>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</si>
  <si>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</si>
  <si>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</si>
  <si>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</si>
  <si>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</si>
  <si>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</si>
  <si>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</si>
  <si>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</si>
  <si>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</si>
  <si>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</si>
  <si>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</si>
  <si>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</si>
  <si>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</si>
  <si>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</si>
  <si>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</si>
  <si>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</si>
  <si>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</si>
  <si>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</si>
  <si>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</si>
  <si>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</si>
  <si>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</si>
  <si>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</si>
  <si>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</si>
  <si>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</si>
  <si>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</si>
  <si>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</si>
  <si>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</si>
  <si>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</si>
  <si>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</si>
  <si>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</si>
  <si>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</si>
  <si>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</si>
  <si>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</si>
  <si>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</si>
  <si>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</si>
  <si>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</si>
  <si>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</si>
  <si>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</si>
  <si>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</si>
  <si>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</si>
  <si>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</si>
  <si>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</si>
  <si>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</si>
  <si>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</si>
  <si>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</si>
  <si>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</si>
  <si>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</si>
  <si>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</si>
  <si>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</si>
  <si>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</si>
  <si>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</si>
  <si>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</si>
  <si>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</si>
  <si>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</si>
  <si>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</si>
  <si>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</si>
  <si>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</si>
  <si>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</si>
  <si>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</si>
  <si>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</si>
  <si>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</si>
  <si>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</si>
  <si>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</si>
  <si>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</si>
  <si>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</si>
  <si>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</si>
  <si>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</si>
  <si>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</si>
  <si>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</si>
  <si>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</si>
  <si>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</si>
  <si>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</si>
  <si>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</si>
  <si>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</si>
  <si>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</si>
  <si>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</si>
  <si>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</si>
  <si>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</si>
  <si>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</si>
  <si>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</si>
  <si>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</si>
  <si>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</si>
  <si>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</si>
  <si>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</si>
  <si>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</si>
  <si>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</si>
  <si>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</si>
  <si>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</si>
  <si>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</si>
  <si>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</si>
  <si>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</si>
  <si>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</si>
  <si>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</si>
  <si>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</si>
  <si>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</si>
  <si>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</si>
  <si>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</si>
  <si>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</si>
  <si>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</si>
  <si>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</si>
  <si>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</si>
  <si>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</si>
  <si>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</si>
  <si>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</si>
  <si>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</si>
  <si>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</si>
  <si>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</si>
  <si>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</si>
  <si>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</si>
  <si>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</si>
  <si>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</si>
  <si>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</si>
  <si>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</si>
  <si>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</si>
  <si>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</si>
  <si>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</si>
  <si>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</si>
  <si>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</si>
  <si>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</si>
  <si>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</si>
  <si>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</si>
  <si>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</si>
  <si>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</si>
  <si>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</si>
  <si>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</si>
  <si>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</si>
  <si>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</si>
  <si>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</si>
  <si>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</si>
  <si>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</si>
  <si>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</si>
  <si>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</si>
  <si>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</si>
  <si>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</si>
  <si>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</si>
  <si>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</si>
  <si>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</si>
  <si>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</si>
  <si>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</si>
  <si>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</si>
  <si>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</si>
  <si>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</si>
  <si>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</si>
  <si>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</si>
  <si>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</si>
  <si>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</si>
  <si>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</si>
  <si>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</si>
  <si>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</si>
  <si>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</si>
  <si>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</si>
  <si>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</si>
  <si>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</si>
  <si>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</si>
  <si>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</si>
  <si>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</si>
  <si>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</si>
  <si>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</si>
  <si>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</si>
  <si>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</si>
  <si>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</si>
  <si>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</si>
  <si>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</si>
  <si>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</si>
  <si>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</si>
  <si>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</si>
  <si>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</si>
  <si>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</si>
  <si>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</si>
  <si>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</si>
  <si>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</si>
  <si>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</si>
  <si>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</si>
  <si>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</si>
  <si>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</si>
  <si>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</si>
  <si>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</si>
  <si>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</si>
  <si>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</si>
  <si>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</si>
  <si>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</si>
  <si>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</si>
  <si>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</si>
  <si>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</si>
  <si>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</si>
  <si>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</si>
  <si>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</si>
  <si>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</si>
  <si>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</si>
  <si>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</si>
  <si>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</si>
  <si>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</si>
  <si>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</si>
  <si>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</si>
  <si>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</si>
  <si>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</si>
  <si>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</si>
  <si>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</si>
  <si>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</si>
  <si>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</si>
  <si>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</si>
  <si>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</si>
  <si>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</si>
  <si>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</si>
  <si>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</si>
  <si>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</si>
  <si>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</si>
  <si>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</si>
  <si>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</si>
  <si>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</si>
  <si>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</si>
  <si>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</si>
  <si>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</si>
  <si>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</si>
  <si>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</si>
  <si>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</si>
  <si>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</si>
  <si>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</si>
  <si>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</si>
  <si>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</si>
  <si>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</si>
  <si>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</si>
  <si>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</si>
  <si>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</si>
  <si>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</si>
  <si>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</si>
  <si>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</si>
  <si>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</si>
  <si>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</si>
  <si>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</si>
  <si>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</si>
  <si>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</si>
  <si>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</si>
  <si>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</si>
  <si>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</si>
  <si>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</si>
  <si>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</si>
  <si>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</si>
  <si>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</si>
  <si>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</si>
  <si>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</si>
  <si>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</si>
  <si>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</si>
  <si>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</si>
  <si>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</si>
  <si>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</si>
  <si>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</si>
  <si>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</si>
  <si>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</si>
  <si>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</si>
  <si>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</si>
  <si>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</si>
  <si>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</si>
  <si>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</si>
  <si>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</si>
  <si>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</si>
  <si>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</si>
  <si>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</si>
  <si>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</si>
  <si>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</si>
  <si>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</si>
  <si>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</si>
  <si>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</si>
  <si>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</si>
  <si>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</si>
  <si>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</si>
  <si>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</si>
  <si>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</si>
  <si>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</si>
  <si>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</si>
  <si>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</si>
  <si>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</si>
  <si>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</si>
  <si>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</si>
  <si>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</si>
  <si>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</si>
  <si>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</si>
  <si>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</si>
  <si>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</si>
  <si>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</si>
  <si>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</si>
  <si>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</si>
  <si>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</si>
  <si>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</si>
  <si>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</si>
  <si>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</si>
  <si>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</si>
  <si>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</si>
  <si>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</si>
  <si>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</si>
  <si>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</si>
  <si>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</si>
  <si>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</si>
  <si>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</si>
  <si>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</si>
  <si>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</si>
  <si>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</si>
  <si>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</si>
  <si>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</si>
  <si>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</si>
  <si>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</si>
  <si>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</si>
  <si>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</si>
  <si>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</si>
  <si>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</si>
  <si>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</si>
  <si>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</si>
  <si>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</si>
  <si>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</si>
  <si>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</si>
  <si>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</si>
  <si>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</si>
  <si>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</si>
  <si>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</si>
  <si>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</si>
  <si>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</si>
  <si>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</si>
  <si>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</si>
  <si>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</si>
  <si>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</si>
  <si>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</si>
  <si>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</si>
  <si>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</si>
  <si>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</si>
  <si>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</si>
  <si>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</si>
  <si>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</si>
  <si>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</si>
  <si>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</si>
  <si>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</si>
  <si>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</si>
  <si>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</si>
  <si>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</si>
  <si>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</si>
  <si>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</si>
  <si>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</si>
  <si>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</si>
  <si>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</si>
  <si>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</si>
  <si>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</si>
  <si>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</si>
  <si>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</si>
  <si>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</si>
  <si>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</si>
  <si>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</si>
  <si>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</si>
  <si>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</si>
  <si>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</si>
  <si>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</si>
  <si>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</si>
  <si>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</si>
  <si>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</si>
  <si>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</si>
  <si>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</si>
  <si>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</si>
  <si>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</si>
  <si>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</si>
  <si>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</si>
  <si>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</si>
  <si>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</si>
  <si>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</si>
  <si>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</si>
  <si>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</si>
  <si>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</si>
  <si>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</si>
  <si>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</si>
  <si>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</si>
  <si>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</si>
  <si>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</si>
  <si>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</si>
  <si>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</si>
  <si>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</si>
  <si>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</si>
  <si>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</si>
  <si>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</si>
  <si>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</si>
  <si>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</si>
  <si>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</si>
  <si>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</si>
  <si>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</si>
  <si>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</si>
  <si>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</si>
  <si>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</si>
  <si>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</si>
  <si>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</si>
  <si>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</si>
  <si>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</si>
  <si>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</si>
  <si>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</si>
  <si>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</si>
  <si>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</si>
  <si>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</si>
  <si>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</si>
  <si>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</si>
  <si>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</si>
  <si>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</si>
  <si>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</si>
  <si>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</si>
  <si>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</si>
  <si>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</si>
  <si>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</si>
  <si>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</si>
  <si>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</si>
  <si>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</si>
  <si>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</si>
  <si>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</si>
  <si>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</si>
  <si>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</si>
  <si>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</si>
  <si>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</si>
  <si>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</si>
  <si>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</si>
  <si>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</si>
  <si>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</si>
  <si>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</si>
  <si>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</si>
  <si>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</si>
  <si>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</si>
  <si>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</si>
  <si>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</si>
  <si>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</si>
  <si>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</si>
  <si>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</si>
  <si>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</si>
  <si>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</si>
  <si>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</si>
  <si>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</si>
  <si>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</si>
  <si>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</si>
  <si>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</si>
  <si>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</si>
  <si>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</si>
  <si>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</si>
  <si>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</si>
  <si>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</si>
  <si>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</si>
  <si>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</si>
  <si>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</si>
  <si>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</si>
  <si>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</si>
  <si>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</si>
  <si>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</si>
  <si>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</si>
  <si>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</si>
  <si>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</si>
  <si>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</si>
  <si>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</si>
  <si>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</si>
  <si>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</si>
  <si>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</si>
  <si>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</si>
  <si>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</si>
  <si>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</si>
  <si>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</si>
  <si>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</si>
  <si>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</si>
  <si>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</si>
  <si>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</si>
  <si>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</si>
  <si>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</si>
  <si>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</si>
  <si>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</si>
  <si>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</si>
  <si>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</si>
  <si>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</si>
  <si>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</si>
  <si>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</si>
  <si>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</si>
  <si>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</si>
  <si>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</si>
  <si>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</si>
  <si>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</si>
  <si>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</si>
  <si>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</si>
  <si>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</si>
  <si>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</si>
  <si>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</si>
  <si>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</si>
  <si>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</si>
  <si>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</si>
  <si>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</si>
  <si>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</si>
  <si>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</si>
  <si>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</si>
  <si>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</si>
  <si>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</si>
  <si>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</si>
  <si>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</si>
  <si>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</si>
  <si>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</si>
  <si>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</si>
  <si>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</si>
  <si>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</si>
  <si>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</si>
  <si>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</si>
  <si>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</si>
  <si>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</si>
  <si>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</si>
  <si>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</si>
  <si>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</si>
  <si>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</si>
  <si>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</si>
  <si>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</si>
  <si>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</si>
  <si>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</si>
  <si>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</si>
  <si>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</si>
  <si>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</si>
  <si>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</si>
  <si>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</si>
  <si>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</si>
  <si>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</si>
  <si>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</si>
  <si>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</si>
  <si>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</si>
  <si>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</si>
  <si>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</si>
  <si>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</si>
  <si>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</si>
  <si>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</si>
  <si>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</si>
  <si>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</si>
  <si>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</si>
  <si>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</si>
  <si>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</si>
  <si>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</si>
  <si>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</si>
  <si>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</si>
  <si>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</si>
  <si>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</si>
  <si>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</si>
  <si>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</si>
  <si>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</si>
  <si>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</si>
  <si>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</si>
  <si>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</si>
  <si>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</si>
  <si>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</si>
  <si>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</si>
  <si>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</si>
  <si>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</si>
  <si>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</si>
  <si>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</si>
  <si>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</si>
  <si>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</si>
  <si>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</si>
  <si>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</si>
  <si>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</si>
  <si>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</si>
  <si>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</si>
  <si>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</si>
  <si>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</si>
  <si>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</si>
  <si>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</si>
  <si>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</si>
  <si>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</si>
  <si>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</si>
  <si>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</si>
  <si>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</si>
  <si>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</si>
  <si>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</si>
  <si>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</si>
  <si>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</si>
  <si>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</si>
  <si>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</si>
  <si>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</si>
  <si>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</si>
  <si>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</si>
  <si>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</si>
  <si>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</si>
  <si>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</si>
  <si>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</si>
  <si>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</si>
  <si>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</si>
  <si>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</si>
  <si>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</si>
  <si>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</si>
  <si>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</si>
  <si>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</si>
  <si>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</si>
  <si>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</si>
  <si>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</si>
  <si>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</si>
  <si>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</si>
  <si>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</si>
  <si>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</si>
  <si>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</si>
  <si>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</si>
  <si>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</si>
  <si>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</si>
  <si>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</si>
  <si>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</si>
  <si>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</si>
  <si>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</si>
  <si>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</si>
  <si>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</si>
  <si>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</si>
  <si>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</si>
  <si>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</si>
  <si>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</si>
  <si>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</si>
  <si>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</si>
  <si>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</si>
  <si>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</si>
  <si>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</si>
  <si>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</si>
  <si>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</si>
  <si>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</si>
  <si>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</si>
  <si>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</si>
  <si>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</si>
  <si>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</si>
  <si>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</si>
  <si>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</si>
  <si>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</si>
  <si>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</si>
  <si>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</si>
  <si>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</si>
  <si>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</si>
  <si>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</si>
  <si>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</si>
  <si>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</si>
  <si>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</si>
  <si>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</si>
  <si>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</si>
  <si>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</si>
  <si>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</si>
  <si>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</si>
  <si>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</si>
  <si>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</si>
  <si>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</si>
  <si>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</si>
  <si>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</si>
  <si>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</si>
  <si>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</si>
  <si>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</si>
  <si>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</si>
  <si>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</si>
  <si>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</si>
  <si>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</si>
  <si>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</si>
  <si>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</si>
  <si>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</si>
  <si>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</si>
  <si>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</si>
  <si>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</si>
  <si>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</si>
  <si>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</si>
  <si>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</si>
  <si>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</si>
  <si>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</si>
  <si>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</si>
  <si>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</si>
  <si>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</si>
  <si>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</si>
  <si>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</si>
  <si>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</si>
  <si>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</si>
  <si>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</si>
  <si>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</si>
  <si>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</si>
  <si>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</si>
  <si>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</si>
  <si>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</si>
  <si>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</si>
  <si>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</si>
  <si>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</si>
  <si>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</si>
  <si>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</si>
  <si>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</si>
  <si>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</si>
  <si>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</si>
  <si>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</si>
  <si>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</si>
  <si>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</si>
  <si>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</si>
  <si>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</si>
  <si>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</si>
  <si>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</si>
  <si>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</si>
  <si>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</si>
  <si>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</si>
  <si>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</si>
  <si>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</si>
  <si>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</si>
  <si>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</si>
  <si>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</si>
  <si>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</si>
  <si>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</si>
  <si>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</si>
  <si>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</si>
  <si>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</si>
  <si>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</si>
  <si>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</si>
  <si>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</si>
  <si>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</si>
  <si>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</si>
  <si>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</si>
  <si>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</si>
  <si>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</si>
  <si>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</si>
  <si>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</si>
  <si>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</si>
  <si>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</si>
  <si>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</si>
  <si>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</si>
  <si>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</si>
  <si>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</si>
  <si>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</si>
  <si>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</si>
  <si>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</si>
  <si>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</si>
  <si>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</si>
  <si>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</si>
  <si>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</si>
  <si>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</si>
  <si>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</si>
  <si>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</si>
  <si>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</si>
  <si>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</si>
  <si>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</si>
  <si>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</si>
  <si>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</si>
  <si>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</si>
  <si>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</si>
  <si>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</si>
  <si>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</si>
  <si>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</si>
  <si>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</si>
  <si>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</si>
  <si>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</si>
  <si>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</si>
  <si>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</si>
  <si>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</si>
  <si>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</si>
  <si>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</si>
  <si>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</si>
  <si>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</si>
  <si>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</si>
  <si>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</si>
  <si>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</si>
  <si>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</si>
  <si>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</si>
  <si>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</si>
  <si>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</si>
  <si>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</si>
  <si>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</si>
  <si>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</si>
  <si>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</si>
  <si>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</si>
  <si>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</si>
  <si>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</si>
  <si>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</si>
  <si>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</si>
  <si>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</si>
  <si>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</si>
  <si>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</si>
  <si>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</si>
  <si>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</si>
  <si>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</si>
  <si>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</si>
  <si>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</si>
  <si>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</si>
  <si>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</si>
  <si>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</si>
  <si>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</si>
  <si>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</si>
  <si>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</si>
  <si>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</si>
  <si>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</si>
  <si>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</si>
  <si>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</si>
  <si>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</si>
  <si>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</si>
  <si>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</si>
  <si>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</si>
  <si>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</si>
  <si>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</si>
  <si>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</si>
  <si>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</si>
  <si>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</si>
  <si>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</si>
  <si>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</si>
  <si>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</si>
  <si>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</si>
  <si>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</si>
  <si>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</si>
  <si>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</si>
  <si>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</si>
  <si>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</si>
  <si>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</si>
  <si>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</si>
  <si>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</si>
  <si>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</si>
  <si>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</si>
  <si>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</si>
  <si>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</si>
  <si>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</si>
  <si>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</si>
  <si>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</si>
  <si>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</si>
  <si>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</si>
  <si>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</si>
  <si>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</si>
  <si>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</si>
  <si>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</si>
  <si>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</si>
  <si>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</si>
  <si>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</si>
  <si>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</si>
  <si>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</si>
  <si>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</si>
  <si>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</si>
  <si>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</si>
  <si>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</si>
  <si>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</si>
  <si>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</si>
  <si>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</si>
  <si>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</si>
  <si>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</si>
  <si>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</si>
  <si>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</si>
  <si>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</si>
  <si>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</si>
  <si>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</si>
  <si>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</si>
  <si>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</si>
  <si>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</si>
  <si>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</si>
  <si>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</si>
  <si>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</si>
  <si>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</si>
  <si>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</si>
  <si>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</si>
  <si>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</si>
  <si>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</si>
  <si>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</si>
  <si>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</si>
  <si>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</si>
  <si>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</si>
  <si>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</si>
  <si>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</si>
  <si>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</si>
  <si>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</si>
  <si>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</si>
  <si>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</si>
  <si>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</si>
  <si>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</si>
  <si>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</si>
  <si>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</si>
  <si>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</si>
  <si>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</si>
  <si>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</si>
  <si>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</si>
  <si>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</si>
  <si>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</si>
  <si>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</si>
  <si>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</si>
  <si>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</si>
  <si>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</si>
  <si>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</si>
  <si>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</si>
  <si>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</si>
  <si>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</si>
  <si>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</si>
  <si>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</si>
  <si>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</si>
  <si>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</si>
  <si>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</si>
  <si>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</si>
  <si>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</si>
  <si>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</si>
  <si>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</si>
  <si>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</si>
  <si>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</si>
  <si>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</si>
  <si>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</si>
  <si>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</si>
  <si>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</si>
  <si>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</si>
  <si>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</si>
  <si>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</si>
  <si>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</si>
  <si>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</si>
  <si>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</si>
  <si>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</si>
  <si>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</si>
  <si>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</si>
  <si>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</si>
  <si>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</si>
  <si>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</si>
  <si>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</si>
  <si>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</si>
  <si>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</si>
  <si>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</si>
  <si>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</si>
  <si>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</si>
  <si>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</si>
  <si>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</si>
  <si>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</si>
  <si>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</si>
  <si>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</si>
  <si>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</si>
  <si>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</si>
  <si>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</si>
  <si>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</si>
  <si>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</si>
  <si>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</si>
  <si>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</si>
  <si>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</si>
  <si>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</si>
  <si>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</si>
  <si>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</si>
  <si>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</si>
  <si>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</si>
  <si>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</si>
  <si>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</si>
  <si>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</si>
  <si>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</si>
  <si>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</si>
  <si>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</si>
  <si>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</si>
  <si>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</si>
  <si>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</si>
  <si>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</si>
  <si>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</si>
  <si>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</si>
  <si>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</si>
  <si>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</si>
  <si>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</si>
  <si>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</si>
  <si>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</si>
  <si>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</si>
  <si>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</si>
  <si>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</si>
  <si>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</si>
  <si>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</si>
  <si>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</si>
  <si>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</si>
  <si>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</si>
  <si>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</si>
  <si>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</si>
  <si>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</si>
  <si>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</si>
  <si>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</si>
  <si>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</si>
  <si>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</si>
  <si>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</si>
  <si>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</si>
  <si>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</si>
  <si>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</si>
  <si>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</si>
  <si>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</si>
  <si>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</si>
  <si>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</si>
  <si>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</si>
  <si>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</si>
  <si>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</si>
  <si>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</si>
  <si>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</si>
  <si>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</si>
  <si>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</si>
  <si>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</si>
  <si>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</si>
  <si>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</si>
  <si>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</si>
  <si>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</si>
  <si>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</si>
  <si>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</si>
  <si>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</si>
  <si>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</si>
  <si>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</si>
  <si>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</si>
  <si>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</si>
  <si>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</si>
  <si>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</si>
  <si>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</si>
  <si>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</si>
  <si>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</si>
  <si>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</si>
  <si>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</si>
  <si>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</si>
  <si>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</si>
  <si>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</si>
  <si>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</si>
  <si>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</si>
  <si>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</si>
  <si>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</si>
  <si>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</si>
  <si>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</si>
  <si>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</si>
  <si>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</si>
  <si>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</si>
  <si>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</si>
  <si>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</si>
  <si>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</si>
  <si>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</si>
  <si>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</si>
  <si>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</si>
  <si>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</si>
  <si>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</si>
  <si>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</si>
  <si>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</si>
  <si>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</si>
  <si>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</si>
  <si>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</si>
  <si>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</si>
  <si>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</si>
  <si>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</si>
  <si>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</si>
  <si>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</si>
  <si>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</si>
  <si>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</si>
  <si>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</si>
  <si>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</si>
  <si>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</si>
  <si>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</si>
  <si>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</si>
  <si>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</si>
  <si>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</si>
  <si>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</si>
  <si>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</si>
  <si>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</si>
  <si>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</si>
  <si>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</si>
  <si>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</si>
  <si>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</si>
  <si>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</si>
  <si>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</si>
  <si>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</si>
  <si>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</si>
  <si>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</si>
  <si>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</si>
  <si>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</si>
  <si>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</si>
  <si>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</si>
  <si>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</si>
  <si>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</si>
  <si>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</si>
  <si>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</si>
  <si>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</si>
  <si>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</si>
  <si>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</si>
  <si>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</si>
  <si>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</si>
  <si>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</si>
  <si>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</si>
  <si>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</si>
  <si>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</si>
  <si>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</si>
  <si>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</si>
  <si>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</si>
  <si>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</si>
  <si>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</si>
  <si>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</si>
  <si>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</si>
  <si>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</si>
  <si>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</si>
  <si>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</si>
  <si>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</si>
  <si>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</si>
  <si>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</si>
  <si>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</si>
  <si>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</si>
  <si>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</si>
  <si>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</si>
  <si>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</si>
  <si>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</si>
  <si>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</si>
  <si>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</si>
  <si>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</si>
  <si>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</si>
  <si>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</si>
  <si>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</si>
  <si>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</si>
  <si>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</si>
  <si>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</si>
  <si>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</si>
  <si>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</si>
  <si>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</si>
  <si>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</si>
  <si>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</si>
  <si>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</si>
  <si>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</si>
  <si>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</si>
  <si>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</si>
  <si>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</si>
  <si>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</si>
  <si>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</si>
  <si>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</si>
  <si>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</si>
  <si>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</si>
  <si>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</si>
  <si>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</si>
  <si>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</si>
  <si>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</si>
  <si>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</si>
  <si>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</si>
  <si>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</si>
  <si>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</si>
  <si>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</si>
  <si>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</si>
  <si>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</si>
  <si>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</si>
  <si>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</si>
  <si>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</si>
  <si>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</si>
  <si>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</si>
  <si>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</si>
  <si>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</si>
  <si>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</si>
  <si>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</si>
  <si>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</si>
  <si>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</si>
  <si>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</si>
  <si>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</si>
  <si>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</si>
  <si>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</si>
  <si>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</si>
  <si>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</si>
  <si>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</si>
  <si>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</si>
  <si>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</si>
  <si>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</si>
  <si>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</si>
  <si>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</si>
  <si>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</si>
  <si>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</si>
  <si>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</si>
  <si>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</si>
  <si>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</si>
  <si>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</si>
  <si>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</si>
  <si>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</si>
  <si>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</si>
  <si>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</si>
  <si>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</si>
  <si>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</si>
  <si>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</si>
  <si>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</si>
  <si>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</si>
  <si>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</si>
  <si>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</si>
  <si>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</si>
  <si>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</si>
  <si>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</si>
  <si>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</si>
  <si>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</si>
  <si>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</si>
  <si>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</si>
  <si>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</si>
  <si>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</si>
  <si>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</si>
  <si>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</si>
  <si>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</si>
  <si>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</si>
  <si>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</si>
  <si>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</si>
  <si>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</si>
  <si>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</si>
  <si>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</si>
  <si>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</si>
  <si>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</si>
  <si>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</si>
  <si>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</si>
  <si>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</si>
  <si>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</si>
  <si>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</si>
  <si>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</si>
  <si>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</si>
  <si>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</si>
  <si>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</si>
  <si>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</si>
  <si>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</si>
  <si>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</si>
  <si>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</si>
  <si>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</si>
  <si>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</si>
  <si>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</si>
  <si>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</si>
  <si>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</si>
  <si>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</si>
  <si>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</si>
  <si>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</si>
  <si>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</si>
  <si>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</si>
  <si>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</si>
  <si>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</si>
  <si>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</si>
  <si>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</si>
  <si>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</si>
  <si>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</si>
  <si>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</si>
  <si>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</si>
  <si>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</si>
  <si>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</si>
  <si>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</si>
  <si>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</si>
  <si>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</si>
  <si>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</si>
  <si>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</si>
  <si>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</si>
  <si>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</si>
  <si>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</si>
  <si>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</si>
  <si>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</si>
  <si>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</si>
  <si>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</si>
  <si>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</si>
  <si>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</si>
  <si>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</si>
  <si>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</si>
  <si>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</si>
  <si>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</si>
  <si>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</si>
  <si>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</si>
  <si>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</si>
  <si>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</si>
  <si>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</si>
  <si>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</si>
  <si>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</si>
  <si>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</si>
  <si>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</si>
  <si>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</si>
  <si>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</si>
  <si>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</si>
  <si>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</si>
  <si>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</si>
  <si>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</si>
  <si>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</si>
  <si>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</si>
  <si>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</si>
  <si>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</si>
  <si>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</si>
  <si>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</si>
  <si>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</si>
  <si>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</si>
  <si>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</si>
  <si>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</si>
  <si>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</si>
  <si>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</si>
  <si>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</si>
  <si>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</si>
  <si>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</si>
  <si>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</si>
  <si>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</si>
  <si>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</si>
  <si>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</si>
  <si>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</si>
  <si>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</si>
  <si>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</si>
  <si>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</si>
  <si>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</si>
  <si>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</si>
  <si>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</si>
  <si>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</si>
  <si>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</si>
  <si>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</si>
  <si>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</si>
  <si>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</si>
  <si>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</si>
  <si>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</si>
  <si>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</si>
  <si>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</si>
  <si>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</si>
  <si>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</si>
  <si>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</si>
  <si>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</si>
  <si>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</si>
  <si>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</si>
  <si>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</si>
  <si>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</si>
  <si>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</si>
  <si>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</si>
  <si>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</si>
  <si>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</si>
  <si>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</si>
  <si>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</si>
  <si>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</si>
  <si>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</si>
  <si>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</si>
  <si>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</si>
  <si>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</si>
  <si>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</si>
  <si>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</si>
  <si>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</si>
  <si>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</si>
  <si>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</si>
  <si>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</si>
  <si>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</si>
  <si>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</si>
  <si>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</si>
  <si>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</si>
  <si>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</si>
  <si>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</si>
  <si>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</si>
  <si>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</si>
  <si>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</si>
  <si>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</si>
  <si>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</si>
  <si>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</si>
  <si>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</si>
  <si>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</si>
  <si>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</si>
  <si>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</si>
  <si>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</si>
  <si>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</si>
  <si>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</si>
  <si>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</si>
  <si>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</si>
  <si>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</si>
  <si>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</si>
  <si>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</si>
  <si>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</si>
  <si>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</si>
  <si>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</si>
  <si>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</si>
  <si>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</si>
  <si>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</si>
  <si>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</si>
  <si>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</si>
  <si>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</si>
  <si>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</si>
  <si>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</si>
  <si>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</si>
  <si>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</si>
  <si>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</si>
  <si>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</si>
  <si>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</si>
  <si>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</si>
  <si>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</si>
  <si>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</si>
  <si>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</si>
  <si>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</si>
  <si>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</si>
  <si>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</si>
  <si>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</si>
  <si>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</si>
  <si>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</si>
  <si>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</si>
  <si>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</si>
  <si>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</si>
  <si>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</si>
  <si>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</si>
  <si>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</si>
  <si>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</si>
  <si>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</si>
  <si>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</si>
  <si>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</si>
  <si>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</si>
  <si>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</si>
  <si>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</si>
  <si>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</si>
  <si>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</si>
  <si>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</si>
  <si>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</si>
  <si>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</si>
  <si>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</si>
  <si>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</si>
  <si>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</si>
  <si>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</si>
  <si>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</si>
  <si>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</si>
  <si>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</si>
  <si>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</si>
  <si>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</si>
  <si>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</si>
  <si>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</si>
  <si>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</si>
  <si>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</si>
  <si>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</si>
  <si>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</si>
  <si>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</si>
  <si>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</si>
  <si>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</si>
  <si>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</si>
  <si>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</si>
  <si>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</si>
  <si>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</si>
  <si>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</si>
  <si>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</si>
  <si>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</si>
  <si>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</si>
  <si>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</si>
  <si>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</si>
  <si>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</si>
  <si>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</si>
  <si>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</si>
  <si>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</si>
  <si>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</si>
  <si>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</si>
  <si>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</si>
  <si>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</si>
  <si>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</si>
  <si>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</si>
  <si>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</si>
  <si>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</si>
  <si>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</si>
  <si>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</si>
  <si>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</si>
  <si>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</si>
  <si>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</si>
  <si>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</si>
  <si>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</si>
  <si>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</si>
  <si>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</si>
  <si>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</si>
  <si>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</si>
  <si>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</si>
  <si>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</si>
  <si>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</si>
  <si>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</si>
  <si>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</si>
  <si>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</si>
  <si>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</si>
  <si>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</si>
  <si>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</si>
  <si>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</si>
  <si>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</si>
  <si>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</si>
  <si>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</si>
  <si>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</si>
  <si>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</si>
  <si>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</si>
  <si>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</si>
  <si>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</si>
  <si>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</si>
  <si>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</si>
  <si>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</si>
  <si>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</si>
  <si>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</si>
  <si>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</si>
  <si>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</si>
  <si>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</si>
  <si>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</si>
  <si>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</si>
  <si>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</si>
  <si>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</si>
  <si>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</si>
  <si>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</si>
  <si>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</si>
  <si>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</si>
  <si>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</si>
  <si>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</si>
  <si>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</si>
  <si>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</si>
  <si>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</si>
  <si>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</si>
  <si>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</si>
  <si>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</si>
  <si>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</si>
  <si>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</si>
  <si>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</si>
  <si>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</si>
  <si>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</si>
  <si>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</si>
  <si>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</si>
  <si>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</si>
  <si>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</si>
  <si>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</si>
  <si>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</si>
  <si>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</si>
  <si>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</si>
  <si>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</si>
  <si>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</si>
  <si>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</si>
  <si>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</si>
  <si>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</si>
  <si>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</si>
  <si>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</si>
  <si>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</si>
  <si>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</si>
  <si>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</si>
  <si>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</si>
  <si>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</si>
  <si>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</si>
  <si>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</si>
  <si>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</si>
  <si>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</si>
  <si>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</si>
  <si>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</si>
  <si>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</si>
  <si>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</si>
  <si>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</si>
  <si>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</si>
  <si>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</si>
  <si>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</si>
  <si>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</si>
  <si>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</si>
  <si>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</si>
  <si>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</si>
  <si>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</si>
  <si>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</si>
  <si>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</si>
  <si>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</si>
  <si>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</si>
  <si>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</si>
  <si>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</si>
  <si>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</si>
  <si>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</si>
  <si>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</si>
  <si>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</si>
  <si>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</si>
  <si>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</si>
  <si>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</si>
  <si>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</si>
  <si>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</si>
  <si>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</si>
  <si>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</si>
  <si>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</si>
  <si>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</si>
  <si>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</si>
  <si>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</si>
  <si>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</si>
  <si>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</si>
  <si>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</si>
  <si>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</si>
  <si>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</si>
  <si>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</si>
  <si>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</si>
  <si>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</si>
  <si>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</si>
  <si>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</si>
  <si>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</si>
  <si>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</si>
  <si>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</si>
  <si>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</si>
  <si>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</si>
  <si>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</si>
  <si>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</si>
  <si>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</si>
  <si>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</si>
  <si>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</si>
  <si>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</si>
  <si>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</si>
  <si>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</si>
  <si>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</si>
  <si>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</si>
  <si>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</si>
  <si>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</si>
  <si>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</si>
  <si>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</si>
  <si>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</si>
  <si>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</si>
  <si>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</si>
  <si>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</si>
  <si>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</si>
  <si>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</si>
  <si>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</si>
  <si>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</si>
  <si>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</si>
  <si>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</si>
  <si>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</si>
  <si>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</si>
  <si>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</si>
  <si>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</si>
  <si>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</si>
  <si>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</si>
  <si>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</si>
  <si>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</si>
  <si>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</si>
  <si>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</si>
  <si>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</si>
  <si>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</si>
  <si>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</si>
  <si>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</si>
  <si>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</si>
  <si>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</si>
  <si>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</si>
  <si>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</si>
  <si>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</si>
  <si>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</si>
  <si>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</si>
  <si>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</si>
  <si>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</si>
  <si>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</si>
  <si>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</si>
  <si>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</si>
  <si>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</si>
  <si>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</si>
  <si>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</si>
  <si>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</si>
  <si>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</si>
  <si>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</si>
  <si>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</si>
  <si>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</si>
  <si>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</si>
  <si>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</si>
  <si>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</si>
  <si>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</si>
  <si>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</si>
  <si>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</si>
  <si>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</si>
  <si>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</si>
  <si>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</si>
  <si>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</si>
  <si>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</si>
  <si>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</si>
  <si>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</si>
  <si>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</si>
  <si>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</si>
  <si>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</si>
  <si>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</si>
  <si>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</si>
  <si>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</si>
  <si>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</si>
  <si>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</si>
  <si>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</si>
  <si>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</si>
  <si>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</si>
  <si>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</si>
  <si>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</si>
  <si>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</si>
  <si>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</si>
  <si>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</si>
  <si>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</si>
  <si>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</si>
  <si>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</si>
  <si>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</si>
  <si>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</si>
  <si>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</si>
  <si>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</si>
  <si>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</si>
  <si>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</si>
  <si>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</si>
  <si>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</si>
  <si>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</si>
  <si>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</si>
  <si>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</si>
  <si>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</si>
  <si>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</si>
  <si>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</si>
  <si>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</si>
  <si>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</si>
  <si>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</si>
  <si>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</si>
  <si>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</si>
  <si>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</si>
  <si>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</si>
  <si>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</si>
  <si>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</si>
  <si>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</si>
  <si>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</si>
  <si>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</si>
  <si>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</si>
  <si>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</si>
  <si>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</si>
  <si>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</si>
  <si>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</si>
  <si>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</si>
  <si>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</si>
  <si>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</si>
  <si>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</si>
  <si>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</si>
  <si>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</si>
  <si>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</si>
  <si>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</si>
  <si>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</si>
  <si>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</si>
  <si>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</si>
  <si>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</si>
  <si>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</si>
  <si>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</si>
  <si>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</si>
  <si>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</si>
  <si>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</si>
  <si>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</si>
  <si>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</si>
  <si>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</si>
  <si>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</si>
  <si>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</si>
  <si>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</si>
  <si>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</si>
  <si>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</si>
  <si>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</si>
  <si>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</si>
  <si>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</si>
  <si>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</si>
  <si>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</si>
  <si>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</si>
  <si>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</si>
  <si>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</si>
  <si>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</si>
  <si>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</si>
  <si>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</si>
  <si>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</si>
  <si>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</si>
  <si>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</si>
  <si>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</si>
  <si>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</si>
  <si>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</si>
  <si>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</si>
  <si>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</si>
  <si>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</si>
  <si>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</si>
  <si>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</si>
  <si>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</si>
  <si>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</si>
  <si>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</si>
  <si>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</si>
  <si>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</si>
  <si>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</si>
  <si>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</si>
  <si>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</si>
  <si>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</si>
  <si>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</si>
  <si>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</si>
  <si>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</si>
  <si>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</si>
  <si>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</si>
  <si>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</si>
  <si>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</si>
  <si>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</si>
  <si>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</si>
  <si>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</si>
  <si>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</si>
  <si>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</si>
  <si>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</si>
  <si>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</si>
  <si>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</si>
  <si>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</si>
  <si>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</si>
  <si>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</si>
  <si>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</si>
  <si>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</si>
  <si>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</si>
  <si>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</si>
  <si>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</si>
  <si>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</si>
  <si>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</si>
  <si>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</si>
  <si>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</si>
  <si>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</si>
  <si>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</si>
  <si>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</si>
  <si>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</si>
  <si>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</si>
  <si>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</si>
  <si>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</si>
  <si>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</si>
  <si>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</si>
  <si>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</si>
  <si>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</si>
  <si>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</si>
  <si>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</si>
  <si>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</si>
  <si>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</si>
  <si>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</si>
  <si>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</si>
  <si>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</si>
  <si>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</si>
  <si>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</si>
  <si>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</si>
  <si>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</si>
  <si>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</si>
  <si>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</si>
  <si>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</si>
  <si>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</si>
  <si>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</si>
  <si>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</si>
  <si>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</si>
  <si>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</si>
  <si>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</si>
  <si>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</si>
  <si>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</si>
  <si>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</si>
  <si>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</si>
  <si>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</si>
  <si>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</si>
  <si>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</si>
  <si>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</si>
  <si>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</si>
  <si>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</si>
  <si>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</si>
  <si>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</si>
  <si>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</si>
  <si>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</si>
  <si>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</si>
  <si>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</si>
  <si>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</si>
  <si>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</si>
  <si>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</si>
  <si>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</si>
  <si>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</si>
  <si>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</si>
  <si>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</si>
  <si>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</si>
  <si>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</si>
  <si>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</si>
  <si>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</si>
  <si>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</si>
  <si>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</si>
  <si>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</si>
  <si>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</si>
  <si>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</si>
  <si>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</si>
  <si>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</si>
  <si>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</si>
  <si>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</si>
  <si>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</si>
  <si>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</si>
  <si>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</si>
  <si>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</si>
  <si>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</si>
  <si>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</si>
  <si>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</si>
  <si>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</si>
  <si>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</si>
  <si>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</si>
  <si>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</si>
  <si>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</si>
  <si>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</si>
  <si>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</si>
  <si>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</si>
  <si>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</si>
  <si>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</si>
  <si>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</si>
  <si>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</si>
  <si>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</si>
  <si>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</si>
  <si>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</si>
  <si>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</si>
  <si>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</si>
  <si>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</si>
  <si>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</si>
  <si>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</si>
  <si>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</si>
  <si>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</si>
  <si>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</si>
  <si>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</si>
  <si>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</si>
  <si>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</si>
  <si>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</si>
  <si>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</si>
  <si>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</si>
  <si>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</si>
  <si>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</si>
  <si>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</si>
  <si>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</si>
  <si>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</si>
  <si>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</si>
  <si>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</si>
  <si>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</si>
  <si>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</si>
  <si>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</si>
  <si>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</si>
  <si>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</si>
  <si>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</si>
  <si>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</si>
  <si>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</si>
  <si>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</si>
  <si>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</si>
  <si>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</si>
  <si>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</si>
  <si>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</si>
  <si>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</si>
  <si>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</si>
  <si>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</si>
  <si>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</si>
  <si>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</si>
  <si>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</si>
  <si>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</si>
  <si>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</si>
  <si>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</si>
  <si>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</si>
  <si>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</si>
  <si>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</si>
  <si>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</si>
  <si>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</si>
  <si>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</si>
  <si>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</si>
  <si>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</si>
  <si>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</si>
  <si>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</si>
  <si>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</si>
  <si>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</si>
  <si>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</si>
  <si>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</si>
  <si>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</si>
  <si>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</si>
  <si>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</si>
  <si>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</si>
  <si>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</si>
  <si>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</si>
  <si>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</si>
  <si>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</si>
  <si>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</si>
  <si>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</si>
  <si>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</si>
  <si>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</si>
  <si>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</si>
  <si>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</si>
  <si>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</si>
  <si>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</si>
  <si>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</si>
  <si>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</si>
  <si>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</si>
  <si>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</si>
  <si>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</si>
  <si>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</si>
  <si>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</si>
  <si>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</si>
  <si>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</si>
  <si>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</si>
  <si>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</si>
  <si>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</si>
  <si>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</si>
  <si>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</si>
  <si>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</si>
  <si>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</si>
  <si>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</si>
  <si>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</si>
  <si>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</si>
  <si>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</si>
  <si>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</si>
  <si>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</si>
  <si>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</si>
  <si>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</si>
  <si>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</si>
  <si>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</si>
  <si>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</si>
  <si>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</si>
  <si>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</si>
  <si>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</si>
  <si>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</si>
  <si>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</si>
  <si>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</si>
  <si>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</si>
  <si>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</si>
  <si>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</si>
  <si>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</si>
  <si>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</si>
  <si>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</si>
  <si>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</si>
  <si>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</si>
  <si>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</si>
  <si>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</si>
  <si>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</si>
  <si>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</si>
  <si>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</si>
  <si>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</si>
  <si>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</si>
  <si>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</si>
  <si>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</si>
  <si>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</si>
  <si>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</si>
  <si>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</si>
  <si>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</si>
  <si>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</si>
  <si>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</si>
  <si>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</si>
  <si>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</si>
  <si>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</si>
  <si>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</si>
  <si>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</si>
  <si>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</si>
  <si>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</si>
  <si>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</si>
  <si>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</si>
  <si>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</si>
  <si>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</si>
  <si>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</si>
  <si>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</si>
  <si>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</si>
  <si>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</si>
  <si>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</si>
  <si>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</si>
  <si>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</si>
  <si>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</si>
  <si>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</si>
  <si>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</si>
  <si>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</si>
  <si>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</si>
  <si>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</si>
  <si>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</si>
  <si>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</si>
  <si>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</si>
  <si>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</si>
  <si>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</si>
  <si>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</si>
  <si>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</si>
  <si>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</si>
  <si>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</si>
  <si>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</si>
  <si>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</si>
  <si>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</si>
  <si>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</si>
  <si>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</si>
  <si>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</si>
  <si>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</si>
  <si>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</si>
  <si>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</si>
  <si>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</si>
  <si>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</si>
  <si>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</si>
  <si>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</si>
  <si>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</si>
  <si>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</si>
  <si>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</si>
  <si>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</si>
  <si>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</si>
  <si>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</si>
  <si>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</si>
  <si>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</si>
  <si>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</si>
  <si>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</si>
  <si>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</si>
  <si>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</si>
  <si>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</si>
  <si>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</si>
  <si>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</si>
  <si>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</si>
  <si>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</si>
  <si>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</si>
  <si>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</si>
  <si>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</si>
  <si>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</si>
  <si>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</si>
  <si>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</si>
  <si>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</si>
  <si>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</si>
  <si>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</si>
  <si>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</si>
  <si>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</si>
  <si>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</si>
  <si>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</si>
  <si>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</si>
  <si>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</si>
  <si>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</si>
  <si>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</si>
  <si>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</si>
  <si>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</si>
  <si>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</si>
  <si>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</si>
  <si>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</si>
  <si>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</si>
  <si>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</si>
  <si>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</si>
  <si>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</si>
  <si>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</si>
  <si>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</si>
  <si>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</si>
  <si>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</si>
  <si>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</si>
  <si>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</si>
  <si>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</si>
  <si>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</si>
  <si>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</si>
  <si>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</si>
  <si>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</si>
  <si>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</si>
  <si>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</si>
  <si>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</si>
  <si>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</si>
  <si>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</si>
  <si>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</si>
  <si>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</si>
  <si>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</si>
  <si>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</si>
  <si>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</si>
  <si>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</si>
  <si>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</si>
  <si>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</si>
  <si>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</si>
  <si>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</si>
  <si>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</si>
  <si>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</si>
  <si>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</si>
  <si>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</si>
  <si>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</si>
  <si>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</si>
  <si>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</si>
  <si>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</si>
  <si>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</si>
  <si>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</si>
  <si>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</si>
  <si>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</si>
  <si>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</si>
  <si>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</si>
  <si>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</si>
  <si>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</si>
  <si>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</si>
  <si>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</si>
  <si>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</si>
  <si>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</si>
  <si>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</si>
  <si>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</si>
  <si>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</si>
  <si>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</si>
  <si>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</si>
  <si>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</si>
  <si>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</si>
  <si>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</si>
  <si>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</si>
  <si>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</si>
  <si>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</si>
  <si>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</si>
  <si>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</si>
  <si>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</si>
  <si>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</si>
  <si>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</si>
  <si>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</si>
  <si>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</si>
  <si>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</si>
  <si>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</si>
  <si>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</si>
  <si>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</si>
  <si>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</si>
  <si>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</si>
  <si>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</si>
  <si>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</si>
  <si>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</si>
  <si>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</si>
  <si>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</si>
  <si>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</si>
  <si>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</si>
  <si>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</si>
  <si>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</si>
  <si>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</si>
  <si>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</si>
  <si>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</si>
  <si>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</si>
  <si>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</si>
  <si>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</si>
  <si>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</si>
  <si>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</si>
  <si>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</si>
  <si>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</si>
  <si>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</si>
  <si>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</si>
  <si>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</si>
  <si>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</si>
  <si>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</si>
  <si>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</si>
  <si>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</si>
  <si>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</si>
  <si>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</si>
  <si>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</si>
  <si>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</si>
  <si>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</si>
  <si>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</si>
  <si>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</si>
  <si>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</si>
  <si>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</si>
  <si>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</si>
  <si>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</si>
  <si>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</si>
  <si>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</si>
  <si>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</si>
  <si>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</si>
  <si>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</si>
  <si>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</si>
  <si>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</si>
  <si>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</si>
  <si>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</si>
  <si>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</si>
  <si>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</si>
  <si>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</si>
  <si>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</si>
  <si>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</si>
  <si>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</si>
  <si>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</si>
  <si>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</si>
  <si>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</si>
  <si>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</si>
  <si>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</si>
  <si>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</si>
  <si>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</si>
  <si>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</si>
  <si>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</si>
  <si>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</si>
  <si>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</si>
  <si>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</si>
  <si>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</si>
  <si>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</si>
  <si>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</si>
  <si>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</si>
  <si>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</si>
  <si>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</si>
  <si>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</si>
  <si>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</si>
  <si>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</si>
  <si>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</si>
  <si>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</si>
  <si>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</si>
  <si>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</si>
  <si>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</si>
  <si>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</si>
  <si>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</si>
  <si>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</si>
  <si>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</si>
  <si>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</si>
  <si>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</si>
  <si>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</si>
  <si>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</si>
  <si>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</si>
  <si>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</si>
  <si>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</si>
  <si>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</si>
  <si>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</si>
  <si>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</si>
  <si>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</si>
  <si>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</si>
  <si>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</si>
  <si>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</si>
  <si>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</si>
  <si>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</si>
  <si>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</si>
  <si>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</si>
  <si>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</si>
  <si>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</si>
  <si>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</si>
  <si>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</si>
  <si>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</si>
  <si>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</si>
  <si>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</si>
  <si>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</si>
  <si>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</si>
  <si>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</si>
  <si>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</si>
  <si>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</si>
  <si>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</si>
  <si>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</si>
  <si>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</si>
  <si>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</si>
  <si>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</si>
  <si>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</si>
  <si>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</si>
  <si>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</si>
  <si>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</si>
  <si>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</si>
  <si>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</si>
  <si>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</si>
  <si>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</si>
  <si>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</si>
  <si>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</si>
  <si>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</si>
  <si>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</si>
  <si>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</si>
  <si>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</si>
  <si>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</si>
  <si>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</si>
  <si>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</si>
  <si>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</si>
  <si>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</si>
  <si>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</si>
  <si>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</si>
  <si>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</si>
  <si>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</si>
  <si>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</si>
  <si>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</si>
  <si>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</si>
  <si>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</si>
  <si>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</si>
  <si>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</si>
  <si>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</si>
  <si>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</si>
  <si>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</si>
  <si>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</si>
  <si>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</si>
  <si>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</si>
  <si>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</si>
  <si>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</si>
  <si>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</si>
  <si>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</si>
  <si>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</si>
  <si>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</si>
  <si>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</si>
  <si>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</si>
  <si>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</si>
  <si>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</si>
  <si>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</si>
  <si>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</si>
  <si>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</si>
  <si>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</si>
  <si>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</si>
  <si>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</si>
  <si>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</si>
  <si>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</si>
  <si>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</si>
  <si>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</si>
  <si>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</si>
  <si>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</si>
  <si>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</si>
  <si>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</si>
  <si>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</si>
  <si>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</si>
  <si>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</si>
  <si>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</si>
  <si>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</si>
  <si>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</si>
  <si>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</si>
  <si>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</si>
  <si>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</si>
  <si>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</si>
  <si>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</si>
  <si>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</si>
  <si>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</si>
  <si>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</si>
  <si>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</si>
  <si>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</si>
  <si>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</si>
  <si>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</si>
  <si>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</si>
  <si>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</si>
  <si>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</si>
  <si>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</si>
  <si>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</si>
  <si>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</si>
  <si>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</si>
  <si>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</si>
  <si>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</si>
  <si>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</si>
  <si>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</si>
  <si>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</si>
  <si>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</si>
  <si>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</si>
  <si>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</si>
  <si>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</si>
  <si>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</si>
  <si>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</si>
  <si>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</si>
  <si>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</si>
  <si>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</si>
  <si>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</si>
  <si>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</si>
  <si>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</si>
  <si>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</si>
  <si>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</si>
  <si>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</si>
  <si>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</si>
  <si>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</si>
  <si>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</si>
  <si>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</si>
  <si>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</si>
  <si>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</si>
  <si>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</si>
  <si>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</si>
  <si>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</si>
  <si>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</si>
  <si>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</si>
  <si>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</si>
  <si>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</si>
  <si>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</si>
  <si>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</si>
  <si>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</si>
  <si>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</si>
  <si>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</si>
  <si>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</si>
  <si>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</si>
  <si>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</si>
  <si>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</si>
  <si>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</si>
  <si>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</si>
  <si>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</si>
  <si>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</si>
  <si>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</si>
  <si>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</si>
  <si>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</si>
  <si>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</si>
  <si>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</si>
  <si>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</si>
  <si>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</si>
  <si>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</si>
  <si>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</si>
  <si>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</si>
  <si>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</si>
  <si>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</si>
  <si>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</si>
  <si>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</si>
  <si>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</si>
  <si>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</si>
  <si>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</si>
  <si>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</si>
  <si>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</si>
  <si>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</si>
  <si>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</si>
  <si>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</si>
  <si>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</si>
  <si>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</si>
  <si>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</si>
  <si>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</si>
  <si>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</si>
  <si>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</si>
  <si>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</si>
  <si>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</si>
  <si>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</si>
  <si>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</si>
  <si>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</si>
  <si>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</si>
  <si>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</si>
  <si>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</si>
  <si>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</si>
  <si>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</si>
  <si>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</si>
  <si>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</si>
  <si>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</si>
  <si>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</si>
  <si>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</si>
  <si>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</si>
  <si>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</si>
  <si>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</si>
  <si>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</si>
  <si>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</si>
  <si>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</si>
  <si>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</si>
  <si>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</si>
  <si>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</si>
  <si>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</si>
  <si>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</si>
  <si>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</si>
  <si>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</si>
  <si>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</si>
  <si>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</si>
  <si>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</si>
  <si>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</si>
  <si>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</si>
  <si>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</si>
  <si>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</si>
  <si>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</si>
  <si>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</si>
  <si>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</si>
  <si>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</si>
  <si>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</si>
  <si>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</si>
  <si>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</si>
  <si>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</si>
  <si>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</si>
  <si>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</si>
  <si>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</si>
  <si>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</si>
  <si>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</si>
  <si>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</si>
  <si>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</si>
  <si>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</si>
  <si>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</si>
  <si>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</si>
  <si>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</si>
  <si>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</si>
  <si>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</si>
  <si>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</si>
  <si>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</si>
  <si>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</si>
  <si>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</si>
  <si>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</si>
  <si>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</si>
  <si>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</si>
  <si>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</si>
  <si>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</si>
  <si>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</si>
  <si>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</si>
  <si>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</si>
  <si>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</si>
  <si>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</si>
  <si>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</si>
  <si>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</si>
  <si>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</si>
  <si>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</si>
  <si>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</si>
  <si>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</si>
  <si>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</si>
  <si>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</si>
  <si>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</si>
  <si>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</si>
  <si>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</si>
  <si>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</si>
  <si>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</si>
  <si>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</si>
  <si>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</si>
  <si>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</si>
  <si>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</si>
  <si>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</si>
  <si>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</si>
  <si>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</si>
  <si>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</si>
  <si>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</si>
  <si>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</si>
  <si>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</si>
  <si>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</si>
  <si>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</si>
  <si>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</si>
  <si>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</si>
  <si>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</si>
  <si>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</si>
  <si>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</si>
  <si>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</si>
  <si>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</si>
  <si>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</si>
  <si>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</si>
  <si>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</si>
  <si>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</si>
  <si>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</si>
  <si>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</si>
  <si>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</si>
  <si>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</si>
  <si>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</si>
  <si>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</si>
  <si>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</si>
  <si>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</si>
  <si>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</si>
  <si>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</si>
  <si>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</si>
  <si>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</si>
  <si>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</si>
  <si>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</si>
  <si>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</si>
  <si>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</si>
  <si>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</si>
  <si>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</si>
  <si>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</si>
  <si>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</si>
  <si>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</si>
  <si>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</si>
  <si>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</si>
  <si>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</si>
  <si>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</si>
  <si>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</si>
  <si>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</si>
  <si>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</si>
  <si>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</si>
  <si>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</si>
  <si>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</si>
  <si>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</si>
  <si>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</si>
  <si>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</si>
  <si>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</si>
  <si>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</si>
  <si>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</si>
  <si>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</si>
  <si>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</si>
  <si>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</si>
  <si>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</si>
  <si>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</si>
  <si>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</si>
  <si>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</si>
  <si>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</si>
  <si>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</si>
  <si>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</si>
  <si>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</si>
  <si>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</si>
  <si>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</si>
  <si>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</si>
  <si>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</si>
  <si>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</si>
  <si>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</si>
  <si>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</si>
  <si>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</si>
  <si>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</si>
  <si>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</si>
  <si>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</si>
  <si>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</si>
  <si>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</si>
  <si>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</si>
  <si>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</si>
  <si>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</si>
  <si>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</si>
  <si>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</si>
  <si>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</si>
  <si>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</si>
  <si>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</si>
  <si>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</si>
  <si>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</si>
  <si>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</si>
  <si>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</si>
  <si>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</si>
  <si>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</si>
  <si>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</si>
  <si>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</si>
  <si>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</si>
  <si>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</si>
  <si>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</si>
  <si>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</si>
  <si>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</si>
  <si>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</si>
  <si>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</si>
  <si>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</si>
  <si>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</si>
  <si>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</si>
  <si>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</si>
  <si>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</si>
  <si>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</si>
  <si>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</si>
  <si>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</si>
  <si>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</si>
  <si>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</si>
  <si>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</si>
  <si>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</si>
  <si>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</si>
  <si>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</si>
  <si>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</si>
  <si>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</si>
  <si>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</si>
  <si>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</si>
  <si>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</si>
  <si>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</si>
  <si>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</si>
  <si>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</si>
  <si>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</si>
  <si>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</si>
  <si>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</si>
  <si>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</si>
  <si>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</si>
  <si>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</si>
  <si>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</si>
  <si>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</si>
  <si>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</si>
  <si>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</si>
  <si>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</si>
  <si>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</si>
  <si>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</si>
  <si>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</si>
  <si>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</si>
  <si>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</si>
  <si>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</si>
  <si>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</si>
  <si>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</si>
  <si>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</si>
  <si>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</si>
  <si>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</si>
  <si>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</si>
  <si>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</si>
  <si>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</si>
  <si>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</si>
  <si>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</si>
  <si>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</si>
  <si>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</si>
  <si>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</si>
  <si>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</si>
  <si>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</si>
  <si>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</si>
  <si>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</si>
  <si>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</si>
  <si>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</si>
  <si>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</si>
  <si>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</si>
  <si>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</si>
  <si>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</si>
  <si>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</si>
  <si>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</si>
  <si>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</si>
  <si>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</si>
  <si>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</si>
  <si>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</si>
  <si>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</si>
  <si>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</si>
  <si>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</si>
  <si>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</si>
  <si>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</si>
  <si>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</si>
  <si>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</si>
  <si>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</si>
  <si>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</si>
  <si>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</si>
  <si>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</si>
  <si>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</si>
  <si>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</si>
  <si>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</si>
  <si>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</si>
  <si>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</si>
  <si>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</si>
  <si>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</si>
  <si>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</si>
  <si>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</si>
  <si>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</si>
  <si>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</si>
  <si>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</si>
  <si>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</si>
  <si>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</si>
  <si>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</si>
  <si>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</si>
  <si>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</si>
  <si>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</si>
  <si>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</si>
  <si>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</si>
  <si>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</si>
  <si>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</si>
  <si>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</si>
  <si>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</si>
  <si>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</si>
  <si>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</si>
  <si>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</si>
  <si>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</si>
  <si>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</si>
  <si>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</si>
  <si>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</si>
  <si>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</si>
  <si>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</si>
  <si>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</si>
  <si>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</si>
  <si>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</si>
  <si>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</si>
  <si>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</si>
  <si>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</si>
  <si>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</si>
  <si>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</si>
  <si>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</si>
  <si>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</si>
  <si>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</si>
  <si>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</si>
  <si>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</si>
  <si>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</si>
  <si>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</si>
  <si>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</si>
  <si>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</si>
  <si>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</si>
  <si>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</si>
  <si>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</si>
  <si>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</si>
  <si>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</si>
  <si>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</si>
  <si>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</si>
  <si>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</si>
  <si>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</si>
  <si>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</si>
  <si>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</si>
  <si>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</si>
  <si>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</si>
  <si>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</si>
  <si>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</si>
  <si>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</si>
  <si>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</si>
  <si>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</si>
  <si>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</si>
  <si>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</si>
  <si>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</si>
  <si>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</si>
  <si>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</si>
  <si>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</si>
  <si>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</si>
  <si>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</si>
  <si>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</si>
  <si>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</si>
  <si>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</si>
  <si>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</si>
  <si>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</si>
  <si>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</si>
  <si>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</si>
  <si>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</si>
  <si>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</si>
  <si>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</si>
  <si>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</si>
  <si>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</si>
  <si>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</si>
  <si>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</si>
  <si>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</si>
  <si>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</si>
  <si>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</si>
  <si>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</si>
  <si>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</si>
  <si>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</si>
  <si>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</si>
  <si>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</si>
  <si>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</si>
  <si>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</si>
  <si>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</si>
  <si>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</si>
  <si>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</si>
  <si>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</si>
  <si>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</si>
  <si>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</si>
  <si>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</si>
  <si>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</si>
  <si>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</si>
  <si>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</si>
  <si>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</si>
  <si>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</si>
  <si>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</si>
  <si>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</si>
  <si>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</si>
  <si>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</si>
  <si>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</si>
  <si>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</si>
  <si>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</si>
  <si>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</si>
  <si>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</si>
  <si>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</si>
  <si>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</si>
  <si>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</si>
  <si>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</si>
  <si>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</si>
  <si>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</si>
  <si>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</si>
  <si>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</si>
  <si>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</si>
  <si>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</si>
  <si>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</si>
  <si>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</si>
  <si>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</si>
  <si>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</si>
  <si>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</si>
  <si>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</si>
  <si>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</si>
  <si>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</si>
  <si>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</si>
  <si>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</si>
  <si>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</si>
  <si>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</si>
  <si>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</si>
  <si>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</si>
  <si>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</si>
  <si>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</si>
  <si>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</si>
  <si>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</si>
  <si>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</si>
  <si>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</si>
  <si>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</si>
  <si>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</si>
  <si>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</si>
  <si>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</si>
  <si>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</si>
  <si>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</si>
  <si>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</si>
  <si>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</si>
  <si>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</si>
  <si>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</si>
  <si>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</si>
  <si>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</si>
  <si>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</si>
  <si>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</si>
  <si>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</si>
  <si>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</si>
  <si>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</si>
  <si>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</si>
  <si>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</si>
  <si>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</si>
  <si>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</si>
  <si>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</si>
  <si>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</si>
  <si>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</si>
  <si>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</si>
  <si>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</si>
  <si>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</si>
  <si>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</si>
  <si>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</si>
  <si>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</si>
  <si>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</si>
  <si>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</si>
  <si>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</si>
  <si>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</si>
  <si>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</si>
  <si>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</si>
  <si>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</si>
  <si>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</si>
  <si>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</si>
  <si>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</si>
  <si>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</si>
  <si>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</si>
  <si>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</si>
  <si>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</si>
  <si>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</si>
  <si>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</si>
  <si>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</si>
  <si>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</si>
  <si>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</si>
  <si>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</si>
  <si>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</si>
  <si>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</si>
  <si>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</si>
  <si>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</si>
  <si>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</si>
  <si>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</si>
  <si>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</si>
  <si>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</si>
  <si>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</si>
  <si>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</si>
  <si>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</si>
  <si>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</si>
  <si>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</si>
  <si>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</si>
  <si>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</si>
  <si>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</si>
  <si>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</si>
  <si>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</si>
  <si>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</si>
  <si>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</si>
  <si>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</si>
  <si>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</si>
  <si>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</si>
  <si>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</si>
  <si>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</si>
  <si>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</si>
  <si>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</si>
  <si>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</si>
  <si>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</si>
  <si>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</si>
  <si>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</si>
  <si>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</si>
  <si>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</si>
  <si>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</si>
  <si>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</si>
  <si>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</si>
  <si>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</si>
  <si>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</si>
  <si>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</si>
  <si>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</si>
  <si>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</si>
  <si>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</si>
  <si>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</si>
  <si>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</si>
  <si>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</si>
  <si>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</si>
  <si>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</si>
  <si>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</si>
  <si>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</si>
  <si>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</si>
  <si>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</si>
  <si>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</si>
  <si>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</si>
  <si>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</si>
  <si>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</si>
  <si>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</si>
  <si>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</si>
  <si>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</si>
  <si>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</si>
  <si>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</si>
  <si>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</si>
  <si>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</si>
  <si>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</si>
  <si>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</si>
  <si>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</si>
  <si>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</si>
  <si>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</si>
  <si>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</si>
  <si>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</si>
  <si>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</si>
  <si>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</si>
  <si>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</si>
  <si>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</si>
  <si>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</si>
  <si>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</si>
  <si>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</si>
  <si>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</si>
  <si>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</si>
  <si>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</si>
  <si>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</si>
  <si>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</si>
  <si>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</si>
  <si>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</si>
  <si>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</si>
  <si>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</si>
  <si>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</si>
  <si>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</si>
  <si>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</si>
  <si>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</si>
  <si>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</si>
  <si>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</si>
  <si>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</si>
  <si>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</si>
  <si>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</si>
  <si>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</si>
  <si>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</si>
  <si>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</si>
  <si>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</si>
  <si>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</si>
  <si>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</si>
  <si>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</si>
  <si>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</si>
  <si>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</si>
  <si>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</si>
  <si>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</si>
  <si>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</si>
  <si>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</si>
  <si>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</si>
  <si>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</si>
  <si>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</si>
  <si>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</si>
  <si>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</si>
  <si>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</si>
  <si>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</si>
  <si>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</si>
  <si>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</si>
  <si>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</si>
  <si>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</si>
  <si>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</si>
  <si>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</si>
  <si>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</si>
  <si>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</si>
  <si>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</si>
  <si>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</si>
  <si>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</si>
  <si>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</si>
  <si>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</si>
  <si>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</si>
  <si>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</si>
  <si>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</si>
  <si>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</si>
  <si>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</si>
  <si>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</si>
  <si>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</si>
  <si>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</si>
  <si>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</si>
  <si>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</si>
  <si>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</si>
  <si>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</si>
  <si>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</si>
  <si>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</si>
  <si>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</si>
  <si>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</si>
  <si>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</si>
  <si>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</si>
  <si>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</si>
  <si>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</si>
  <si>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</si>
  <si>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</si>
  <si>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</si>
  <si>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</si>
  <si>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</si>
  <si>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</si>
  <si>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</si>
  <si>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</si>
  <si>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</si>
  <si>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</si>
  <si>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</si>
  <si>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</si>
  <si>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</si>
  <si>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</si>
  <si>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</si>
  <si>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</si>
  <si>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</si>
  <si>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</si>
  <si>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</si>
  <si>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</si>
  <si>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</si>
  <si>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</si>
  <si>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</si>
  <si>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</si>
  <si>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</si>
  <si>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</si>
  <si>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</si>
  <si>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</si>
  <si>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</si>
  <si>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</si>
  <si>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</si>
  <si>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</si>
  <si>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</si>
  <si>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</si>
  <si>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</si>
  <si>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</si>
  <si>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</si>
  <si>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</si>
  <si>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</si>
  <si>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</si>
  <si>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</si>
  <si>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</si>
  <si>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</si>
  <si>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</si>
  <si>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</si>
  <si>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</si>
  <si>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</si>
  <si>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</si>
  <si>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</si>
  <si>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</si>
  <si>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</si>
  <si>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</si>
  <si>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</si>
  <si>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</si>
  <si>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</si>
  <si>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</si>
  <si>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</si>
  <si>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</si>
  <si>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</si>
  <si>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</si>
  <si>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</si>
  <si>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</si>
  <si>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</si>
  <si>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</si>
  <si>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</si>
  <si>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</si>
  <si>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</si>
  <si>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</si>
  <si>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</si>
  <si>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</si>
  <si>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</si>
  <si>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</si>
  <si>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</si>
  <si>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</si>
  <si>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</si>
  <si>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</si>
  <si>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</si>
  <si>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</si>
  <si>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</si>
  <si>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</si>
  <si>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</si>
  <si>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</si>
  <si>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</si>
  <si>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</si>
  <si>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</si>
  <si>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</si>
  <si>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</si>
  <si>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</si>
  <si>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</si>
  <si>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</si>
  <si>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</si>
  <si>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</si>
  <si>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</si>
  <si>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</si>
  <si>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</si>
  <si>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</si>
  <si>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</si>
  <si>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</si>
  <si>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</si>
  <si>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</si>
  <si>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</si>
  <si>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</si>
  <si>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</si>
  <si>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</si>
  <si>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</si>
  <si>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</si>
  <si>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</si>
  <si>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</si>
  <si>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</si>
  <si>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</si>
  <si>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</si>
  <si>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</si>
  <si>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</si>
  <si>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</si>
  <si>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</si>
  <si>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</si>
  <si>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</si>
  <si>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</si>
  <si>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</si>
  <si>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</si>
  <si>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</si>
  <si>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</si>
  <si>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</si>
  <si>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</si>
  <si>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</si>
  <si>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</si>
  <si>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</si>
  <si>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</si>
  <si>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</si>
  <si>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</si>
  <si>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</si>
  <si>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</si>
  <si>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</si>
  <si>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</si>
  <si>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</si>
  <si>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</si>
  <si>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</si>
  <si>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</si>
  <si>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</si>
  <si>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</si>
  <si>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</si>
  <si>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</si>
  <si>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</si>
  <si>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</si>
  <si>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</si>
  <si>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</si>
  <si>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</si>
  <si>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</si>
  <si>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</si>
  <si>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</si>
  <si>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</si>
  <si>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</si>
  <si>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</si>
  <si>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</si>
  <si>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</si>
  <si>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</si>
  <si>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</si>
  <si>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</si>
  <si>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</si>
  <si>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</si>
  <si>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</si>
  <si>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</si>
  <si>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</si>
  <si>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</si>
  <si>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</si>
  <si>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</si>
  <si>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</si>
  <si>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</si>
  <si>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</si>
  <si>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</si>
  <si>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</si>
  <si>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</si>
  <si>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</si>
  <si>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</si>
  <si>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</si>
  <si>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</si>
  <si>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</si>
  <si>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</si>
  <si>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</si>
  <si>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</si>
  <si>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</si>
  <si>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</si>
  <si>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</si>
  <si>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</si>
  <si>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</si>
  <si>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</si>
  <si>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</si>
  <si>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</si>
  <si>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</si>
  <si>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</si>
  <si>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</si>
  <si>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</si>
  <si>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</si>
  <si>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</si>
  <si>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</si>
  <si>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</si>
  <si>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</si>
  <si>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</si>
  <si>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</si>
  <si>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</si>
  <si>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</si>
  <si>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</si>
  <si>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</si>
  <si>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</si>
  <si>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</si>
  <si>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</si>
  <si>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</si>
  <si>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</si>
  <si>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</si>
  <si>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</si>
  <si>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</si>
  <si>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</si>
  <si>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</si>
  <si>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</si>
  <si>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</si>
  <si>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</si>
  <si>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</si>
  <si>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</si>
  <si>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</si>
  <si>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</si>
  <si>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</si>
  <si>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</si>
  <si>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</si>
  <si>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</si>
  <si>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</si>
  <si>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</si>
  <si>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</si>
  <si>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</si>
  <si>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</si>
  <si>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</si>
  <si>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</si>
  <si>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</si>
  <si>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</si>
  <si>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</si>
  <si>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</si>
  <si>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</si>
  <si>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</si>
  <si>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</si>
  <si>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</si>
  <si>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</si>
  <si>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</si>
  <si>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</si>
  <si>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</si>
  <si>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</si>
  <si>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</si>
  <si>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</si>
  <si>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</si>
  <si>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</si>
  <si>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</si>
  <si>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</si>
  <si>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</si>
  <si>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</si>
  <si>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</si>
  <si>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</si>
  <si>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</si>
  <si>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</si>
  <si>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</si>
  <si>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</si>
  <si>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</si>
  <si>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</si>
  <si>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</si>
  <si>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</si>
  <si>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</si>
  <si>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</si>
  <si>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</si>
  <si>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</si>
  <si>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</si>
  <si>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</si>
  <si>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</si>
  <si>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</si>
  <si>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</si>
  <si>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</si>
  <si>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</si>
  <si>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</si>
  <si>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</si>
  <si>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</si>
  <si>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</si>
  <si>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</si>
  <si>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</si>
  <si>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</si>
  <si>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</si>
  <si>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</si>
  <si>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</si>
  <si>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</si>
  <si>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</si>
  <si>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</si>
  <si>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</si>
  <si>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</si>
  <si>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</si>
  <si>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</si>
  <si>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</si>
  <si>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</si>
  <si>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</si>
  <si>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</si>
  <si>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</si>
  <si>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</si>
  <si>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</si>
  <si>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</si>
  <si>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</si>
  <si>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</si>
  <si>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</si>
  <si>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</si>
  <si>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</si>
  <si>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</si>
  <si>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</si>
  <si>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</si>
  <si>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</si>
  <si>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</si>
  <si>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</si>
  <si>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</si>
  <si>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</si>
  <si>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</si>
  <si>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</si>
  <si>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</si>
  <si>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</si>
  <si>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</si>
  <si>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</si>
  <si>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</si>
  <si>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</si>
  <si>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</si>
  <si>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</si>
  <si>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</si>
  <si>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</si>
  <si>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</si>
  <si>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</si>
  <si>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</si>
  <si>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</si>
  <si>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</si>
  <si>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</si>
  <si>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</si>
  <si>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</si>
  <si>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</si>
  <si>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</si>
  <si>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</si>
  <si>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</si>
  <si>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</si>
  <si>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</si>
  <si>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</si>
  <si>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</si>
  <si>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</si>
  <si>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</si>
  <si>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</si>
  <si>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</si>
  <si>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</si>
  <si>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</si>
  <si>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</si>
  <si>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</si>
  <si>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</si>
  <si>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</si>
  <si>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</si>
  <si>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</si>
  <si>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</si>
  <si>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</si>
  <si>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</si>
  <si>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</si>
  <si>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</si>
  <si>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</si>
  <si>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</si>
  <si>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</si>
  <si>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</si>
  <si>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</si>
  <si>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</si>
  <si>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</si>
  <si>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</si>
  <si>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</si>
  <si>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</si>
  <si>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</si>
  <si>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</si>
  <si>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</si>
  <si>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</si>
  <si>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</si>
  <si>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</si>
  <si>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</si>
  <si>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</si>
  <si>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</si>
  <si>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</si>
  <si>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</si>
  <si>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</si>
  <si>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</si>
  <si>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</si>
  <si>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</si>
  <si>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</si>
  <si>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</si>
  <si>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</si>
  <si>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</si>
  <si>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</si>
  <si>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</si>
  <si>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</si>
  <si>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</si>
  <si>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</si>
  <si>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</si>
  <si>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</si>
  <si>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</si>
  <si>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</si>
  <si>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</si>
  <si>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</si>
  <si>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</si>
  <si>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</si>
  <si>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</si>
  <si>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</si>
  <si>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</si>
  <si>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</si>
  <si>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</si>
  <si>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</si>
  <si>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</si>
  <si>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</si>
  <si>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</si>
  <si>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</si>
  <si>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</si>
  <si>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</si>
  <si>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</si>
  <si>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</si>
  <si>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</si>
  <si>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</si>
  <si>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</si>
  <si>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</si>
  <si>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</si>
  <si>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</si>
  <si>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</si>
  <si>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</si>
  <si>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</si>
  <si>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</si>
  <si>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</si>
  <si>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</si>
  <si>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</si>
  <si>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</si>
  <si>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</si>
  <si>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</si>
  <si>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</si>
  <si>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</si>
  <si>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</si>
  <si>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</si>
  <si>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</si>
  <si>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</si>
  <si>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</si>
  <si>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</si>
  <si>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</si>
  <si>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</si>
  <si>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</si>
  <si>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</si>
  <si>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</si>
  <si>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</si>
  <si>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</si>
  <si>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</si>
  <si>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</si>
  <si>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</si>
  <si>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</si>
  <si>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</si>
  <si>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</si>
  <si>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</si>
  <si>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</si>
  <si>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</si>
  <si>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</si>
  <si>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</si>
  <si>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</si>
  <si>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</si>
  <si>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</si>
  <si>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</si>
  <si>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</si>
  <si>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</si>
  <si>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</si>
  <si>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</si>
  <si>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</si>
  <si>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</si>
  <si>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</si>
  <si>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</si>
  <si>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</si>
  <si>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</si>
  <si>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</si>
  <si>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</si>
  <si>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</si>
  <si>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</si>
  <si>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</si>
  <si>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</si>
  <si>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</si>
  <si>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</si>
  <si>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</si>
  <si>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</si>
  <si>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</si>
  <si>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</si>
  <si>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</si>
  <si>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</si>
  <si>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</si>
  <si>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</si>
  <si>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</si>
  <si>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</si>
  <si>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</si>
  <si>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</si>
  <si>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</si>
  <si>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</si>
  <si>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</si>
  <si>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</si>
  <si>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</si>
  <si>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</si>
  <si>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</si>
  <si>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</si>
  <si>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</si>
  <si>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</si>
  <si>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</si>
  <si>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</si>
  <si>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</si>
  <si>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</si>
  <si>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</si>
  <si>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</si>
  <si>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</si>
  <si>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</si>
  <si>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</si>
  <si>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</si>
  <si>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</si>
  <si>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</si>
  <si>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</si>
  <si>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</si>
  <si>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</si>
  <si>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</si>
  <si>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</si>
  <si>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</si>
  <si>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</si>
  <si>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</si>
  <si>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</si>
  <si>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</si>
  <si>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</si>
  <si>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</si>
  <si>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</si>
  <si>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</si>
  <si>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</si>
  <si>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</si>
  <si>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</si>
  <si>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</si>
  <si>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</si>
  <si>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</si>
  <si>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</si>
  <si>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</si>
  <si>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</si>
  <si>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</si>
  <si>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</si>
  <si>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</si>
  <si>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</si>
  <si>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</si>
  <si>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</si>
  <si>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</si>
  <si>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</si>
  <si>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</si>
  <si>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</si>
  <si>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</si>
  <si>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</si>
  <si>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</si>
  <si>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</si>
  <si>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</si>
  <si>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</si>
  <si>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</si>
  <si>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</si>
  <si>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</si>
  <si>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</si>
  <si>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</si>
  <si>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</si>
  <si>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</si>
  <si>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</si>
  <si>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</si>
  <si>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</si>
  <si>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</si>
  <si>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</si>
  <si>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</si>
  <si>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</si>
  <si>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</si>
  <si>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</si>
  <si>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</si>
  <si>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</si>
  <si>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</si>
  <si>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</si>
  <si>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</si>
  <si>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</si>
  <si>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</si>
  <si>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</si>
  <si>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</si>
  <si>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</si>
  <si>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</si>
  <si>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</si>
  <si>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</si>
  <si>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</si>
  <si>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</si>
  <si>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</si>
  <si>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</si>
  <si>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</si>
  <si>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</si>
  <si>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</si>
  <si>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</si>
  <si>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</si>
  <si>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</si>
  <si>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</si>
  <si>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</si>
  <si>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</si>
  <si>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</si>
  <si>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</si>
  <si>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</si>
  <si>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</si>
  <si>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</si>
  <si>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</si>
  <si>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</si>
  <si>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</si>
  <si>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</si>
  <si>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</si>
  <si>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</si>
  <si>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</si>
  <si>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</si>
  <si>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</si>
  <si>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</si>
  <si>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</si>
  <si>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</si>
  <si>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</si>
  <si>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</si>
  <si>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</si>
  <si>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</si>
  <si>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</si>
  <si>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</si>
  <si>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</si>
  <si>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</si>
  <si>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</si>
  <si>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</si>
  <si>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</si>
  <si>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</si>
  <si>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</si>
  <si>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</si>
  <si>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</si>
  <si>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</si>
  <si>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</si>
  <si>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</si>
  <si>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</si>
  <si>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</si>
  <si>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</si>
  <si>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</si>
  <si>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</si>
  <si>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</si>
  <si>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</si>
  <si>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</si>
  <si>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</si>
  <si>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</si>
  <si>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</si>
  <si>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</si>
  <si>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</si>
  <si>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</si>
  <si>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</si>
  <si>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</si>
  <si>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</si>
  <si>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</si>
  <si>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</si>
  <si>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</si>
  <si>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</si>
  <si>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</si>
  <si>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</si>
  <si>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</si>
  <si>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</si>
  <si>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</si>
  <si>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</si>
  <si>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</si>
  <si>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</si>
  <si>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</si>
  <si>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</si>
  <si>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</si>
  <si>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</si>
  <si>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</si>
  <si>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</si>
  <si>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</si>
  <si>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</si>
  <si>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</si>
  <si>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</si>
  <si>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</si>
  <si>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</si>
  <si>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</si>
  <si>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</si>
  <si>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</si>
  <si>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</si>
  <si>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</si>
  <si>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</si>
  <si>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</si>
  <si>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</si>
  <si>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</si>
  <si>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</si>
  <si>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</si>
  <si>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</si>
  <si>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</si>
  <si>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</si>
  <si>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</si>
  <si>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</si>
  <si>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</si>
  <si>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</si>
  <si>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</si>
  <si>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</si>
  <si>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</si>
  <si>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</si>
  <si>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</si>
  <si>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</si>
  <si>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</si>
  <si>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</si>
  <si>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</si>
  <si>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</si>
  <si>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</si>
  <si>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</si>
  <si>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</si>
  <si>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</si>
  <si>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</si>
  <si>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</si>
  <si>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</si>
  <si>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</si>
  <si>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</si>
  <si>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</si>
  <si>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</si>
  <si>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</si>
  <si>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</si>
  <si>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</si>
  <si>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</si>
  <si>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</si>
  <si>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</si>
  <si>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</si>
  <si>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</si>
  <si>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</si>
  <si>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</si>
  <si>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</si>
  <si>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</si>
  <si>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</si>
  <si>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</si>
  <si>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</si>
  <si>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</si>
  <si>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</si>
  <si>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</si>
  <si>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</si>
  <si>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</si>
  <si>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</si>
  <si>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</si>
  <si>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</si>
  <si>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</si>
  <si>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</si>
  <si>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</si>
  <si>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</si>
  <si>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</si>
  <si>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</si>
  <si>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</si>
  <si>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</si>
  <si>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</si>
  <si>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</si>
  <si>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</si>
  <si>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</si>
  <si>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</si>
  <si>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</si>
  <si>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</si>
  <si>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</si>
  <si>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</si>
  <si>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</si>
  <si>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</si>
  <si>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</si>
  <si>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</si>
  <si>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</si>
  <si>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</si>
  <si>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</si>
  <si>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</si>
  <si>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</si>
  <si>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</si>
  <si>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</si>
  <si>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</si>
  <si>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</si>
  <si>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</si>
  <si>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</si>
  <si>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</si>
  <si>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</si>
  <si>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</si>
  <si>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</si>
  <si>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</si>
  <si>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</si>
  <si>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</si>
  <si>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</si>
  <si>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</si>
  <si>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</si>
  <si>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</si>
  <si>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</si>
  <si>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</si>
  <si>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</si>
  <si>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</si>
  <si>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</si>
  <si>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</si>
  <si>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</si>
  <si>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</si>
  <si>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</si>
  <si>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</si>
  <si>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</si>
  <si>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</si>
  <si>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</si>
  <si>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</si>
  <si>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</si>
  <si>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</si>
  <si>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</si>
  <si>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</si>
  <si>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</si>
  <si>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</si>
  <si>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</si>
  <si>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</si>
  <si>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</si>
  <si>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</si>
  <si>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</si>
  <si>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</si>
  <si>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</si>
  <si>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</si>
  <si>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</si>
  <si>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</si>
  <si>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</si>
  <si>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</si>
  <si>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</si>
  <si>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</si>
  <si>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</si>
  <si>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</si>
  <si>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</si>
  <si>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</si>
  <si>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</si>
  <si>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</si>
  <si>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</si>
  <si>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</si>
  <si>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</si>
  <si>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</si>
  <si>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</si>
  <si>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</si>
  <si>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</si>
  <si>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</si>
  <si>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</si>
  <si>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</si>
  <si>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</si>
  <si>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</si>
  <si>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</si>
  <si>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</si>
  <si>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</si>
  <si>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</si>
  <si>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</si>
  <si>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</si>
  <si>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</si>
  <si>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</si>
  <si>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</si>
  <si>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</si>
  <si>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</si>
  <si>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</si>
  <si>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</si>
  <si>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</si>
  <si>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</si>
  <si>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</si>
  <si>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</si>
  <si>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</si>
  <si>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</si>
  <si>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</si>
  <si>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</si>
  <si>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</si>
  <si>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</si>
  <si>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</si>
  <si>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</si>
  <si>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</si>
  <si>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</si>
  <si>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</si>
  <si>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</si>
  <si>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</si>
  <si>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</si>
  <si>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</si>
  <si>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</si>
  <si>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</si>
  <si>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</si>
  <si>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</si>
  <si>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</si>
  <si>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</si>
  <si>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</si>
  <si>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</si>
  <si>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</si>
  <si>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</si>
  <si>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</si>
  <si>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</si>
  <si>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</si>
  <si>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</si>
  <si>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</si>
  <si>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</si>
  <si>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</si>
  <si>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</si>
  <si>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</si>
  <si>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</si>
  <si>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</si>
  <si>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</si>
  <si>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</si>
  <si>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</si>
  <si>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</si>
  <si>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</si>
  <si>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</si>
  <si>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</si>
  <si>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</si>
  <si>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</si>
  <si>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</si>
  <si>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</si>
  <si>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</si>
  <si>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</si>
  <si>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</si>
  <si>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</si>
  <si>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</si>
  <si>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</si>
  <si>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</si>
  <si>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</si>
  <si>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</si>
  <si>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</si>
  <si>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</si>
  <si>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</si>
  <si>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</si>
  <si>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</si>
  <si>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</si>
  <si>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</si>
  <si>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</si>
  <si>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</si>
  <si>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</si>
  <si>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</si>
  <si>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</si>
  <si>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</si>
  <si>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</si>
  <si>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</si>
  <si>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</si>
  <si>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</si>
  <si>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</si>
  <si>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</si>
  <si>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</si>
  <si>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</si>
  <si>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</si>
  <si>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</si>
  <si>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</si>
  <si>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</si>
  <si>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</si>
  <si>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</si>
  <si>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</si>
  <si>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</si>
  <si>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</si>
  <si>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</si>
  <si>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</si>
  <si>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</si>
  <si>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</si>
  <si>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</si>
  <si>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</si>
  <si>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</si>
  <si>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</si>
  <si>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</si>
  <si>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</si>
  <si>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</si>
  <si>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</si>
  <si>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</si>
  <si>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</si>
  <si>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</si>
  <si>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</si>
  <si>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</si>
  <si>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</si>
  <si>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</si>
  <si>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</si>
  <si>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</si>
  <si>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</si>
  <si>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</si>
  <si>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</si>
  <si>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</si>
  <si>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</si>
  <si>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</si>
  <si>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</si>
  <si>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</si>
  <si>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</si>
  <si>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</si>
  <si>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</si>
  <si>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</si>
  <si>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</si>
  <si>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</si>
  <si>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</si>
  <si>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</si>
  <si>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</si>
  <si>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</si>
  <si>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</si>
  <si>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</si>
  <si>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</si>
  <si>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</si>
  <si>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</si>
  <si>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</si>
  <si>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</si>
  <si>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</si>
  <si>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</si>
  <si>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</si>
  <si>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</si>
  <si>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</si>
  <si>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</si>
  <si>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</si>
  <si>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</si>
  <si>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</si>
  <si>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</si>
  <si>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</si>
  <si>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</si>
  <si>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</si>
  <si>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</si>
  <si>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</si>
  <si>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</si>
  <si>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</si>
  <si>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</si>
  <si>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</si>
  <si>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</si>
  <si>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</si>
  <si>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</si>
  <si>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</si>
  <si>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</si>
  <si>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</si>
  <si>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</si>
  <si>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</si>
  <si>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</si>
  <si>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</si>
  <si>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</si>
  <si>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</si>
  <si>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</si>
  <si>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</si>
  <si>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</si>
  <si>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</si>
  <si>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</si>
  <si>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</si>
  <si>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</si>
  <si>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</si>
  <si>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</si>
  <si>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</si>
  <si>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</si>
  <si>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</si>
  <si>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</si>
  <si>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</si>
  <si>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</si>
  <si>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</si>
  <si>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</si>
  <si>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</si>
  <si>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</si>
  <si>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</si>
  <si>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</si>
  <si>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</si>
  <si>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</si>
  <si>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</si>
  <si>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</si>
  <si>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</si>
  <si>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</si>
  <si>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</si>
  <si>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</si>
  <si>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</si>
  <si>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</si>
  <si>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</si>
  <si>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</si>
  <si>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</si>
  <si>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</si>
  <si>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</si>
  <si>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</si>
  <si>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</si>
  <si>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</si>
  <si>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</si>
  <si>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</si>
  <si>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</si>
  <si>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</si>
  <si>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</si>
  <si>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</si>
  <si>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</si>
  <si>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</si>
  <si>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</si>
  <si>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</si>
  <si>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</si>
  <si>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</si>
  <si>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</si>
  <si>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</si>
  <si>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</si>
  <si>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</si>
  <si>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</si>
  <si>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</si>
  <si>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</si>
  <si>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</si>
  <si>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</si>
  <si>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</si>
  <si>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</si>
  <si>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</si>
  <si>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</si>
  <si>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</si>
  <si>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</si>
  <si>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</si>
  <si>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</si>
  <si>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</si>
  <si>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</si>
  <si>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</si>
  <si>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</si>
  <si>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</si>
  <si>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</si>
  <si>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</si>
  <si>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</si>
  <si>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</si>
  <si>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</si>
  <si>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</si>
  <si>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</si>
  <si>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</si>
  <si>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</si>
  <si>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</si>
  <si>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</si>
  <si>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</si>
  <si>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</si>
  <si>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</si>
  <si>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</si>
  <si>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</si>
  <si>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</si>
  <si>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</si>
  <si>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</si>
  <si>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</si>
  <si>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</si>
  <si>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</si>
  <si>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</si>
  <si>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</si>
  <si>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</si>
  <si>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</si>
  <si>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</si>
  <si>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</si>
  <si>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</si>
  <si>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</si>
  <si>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</si>
  <si>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</si>
  <si>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</si>
  <si>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</si>
  <si>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</si>
  <si>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</si>
  <si>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</si>
  <si>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</si>
  <si>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</si>
  <si>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</si>
  <si>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</si>
  <si>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</si>
  <si>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</si>
  <si>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</si>
  <si>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</si>
  <si>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</si>
  <si>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</si>
  <si>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</si>
  <si>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</si>
  <si>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</si>
  <si>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</si>
  <si>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</si>
  <si>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</si>
  <si>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</si>
  <si>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</si>
  <si>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</si>
  <si>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</si>
  <si>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</si>
  <si>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</si>
  <si>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</si>
  <si>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</si>
  <si>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</si>
  <si>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</si>
  <si>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</si>
  <si>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</si>
  <si>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</si>
  <si>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</si>
  <si>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</si>
  <si>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</si>
  <si>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</si>
  <si>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</si>
  <si>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</si>
  <si>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</si>
  <si>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</si>
  <si>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</si>
  <si>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</si>
  <si>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</si>
  <si>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</si>
  <si>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</si>
  <si>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</si>
  <si>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</si>
  <si>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</si>
  <si>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</si>
  <si>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</si>
  <si>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</si>
  <si>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</si>
  <si>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</si>
  <si>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</si>
  <si>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</si>
  <si>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</si>
  <si>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</si>
  <si>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</si>
  <si>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</si>
  <si>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</si>
  <si>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</si>
  <si>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</si>
  <si>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</si>
  <si>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</si>
  <si>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</si>
  <si>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</si>
  <si>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</si>
  <si>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</si>
  <si>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</si>
  <si>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</si>
  <si>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</si>
  <si>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</si>
  <si>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</si>
  <si>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</si>
  <si>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</si>
  <si>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</si>
  <si>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</si>
  <si>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</si>
  <si>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</si>
  <si>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</si>
  <si>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</si>
  <si>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</si>
  <si>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</si>
  <si>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</si>
  <si>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</si>
  <si>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</si>
  <si>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</si>
  <si>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</si>
  <si>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</si>
  <si>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</si>
  <si>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</si>
  <si>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</si>
  <si>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</si>
  <si>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</si>
  <si>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</si>
  <si>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</si>
  <si>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</si>
  <si>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</si>
  <si>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</si>
  <si>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</si>
  <si>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</si>
  <si>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</si>
  <si>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</si>
  <si>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</si>
  <si>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</si>
  <si>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</si>
  <si>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</si>
  <si>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</si>
  <si>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</si>
  <si>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</si>
  <si>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</si>
  <si>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</si>
  <si>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</si>
  <si>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</si>
  <si>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</si>
  <si>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</si>
  <si>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</si>
  <si>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</si>
  <si>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</si>
  <si>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</si>
  <si>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</si>
  <si>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</si>
  <si>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</si>
  <si>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</si>
  <si>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</si>
  <si>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</si>
  <si>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</si>
  <si>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</si>
  <si>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</si>
  <si>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</si>
  <si>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</si>
  <si>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</si>
  <si>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</si>
  <si>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</si>
  <si>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</si>
  <si>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</si>
  <si>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</si>
  <si>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</si>
  <si>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</si>
  <si>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</si>
  <si>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</si>
  <si>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</si>
  <si>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</si>
  <si>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</si>
  <si>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</si>
  <si>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</si>
  <si>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</si>
  <si>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</si>
  <si>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</si>
  <si>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</si>
  <si>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</si>
  <si>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</si>
  <si>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</si>
  <si>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</si>
  <si>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</si>
  <si>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</si>
  <si>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</si>
  <si>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</si>
  <si>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</si>
  <si>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</si>
  <si>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</si>
  <si>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</si>
  <si>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</si>
  <si>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</si>
  <si>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</si>
  <si>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</si>
  <si>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</si>
  <si>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</si>
  <si>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</si>
  <si>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</si>
  <si>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</si>
  <si>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</si>
  <si>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</si>
  <si>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</si>
  <si>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</si>
  <si>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</si>
  <si>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</si>
  <si>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</si>
  <si>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</si>
  <si>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</si>
  <si>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</si>
  <si>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</si>
  <si>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</si>
  <si>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</si>
  <si>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</si>
  <si>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</si>
  <si>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</si>
  <si>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</si>
  <si>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</si>
  <si>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</si>
  <si>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</si>
  <si>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</si>
  <si>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</si>
  <si>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</si>
  <si>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</si>
  <si>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</si>
  <si>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</si>
  <si>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</si>
  <si>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</si>
  <si>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</si>
  <si>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</si>
  <si>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</si>
  <si>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</si>
  <si>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</si>
  <si>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</si>
  <si>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</si>
  <si>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</si>
  <si>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</si>
  <si>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</si>
  <si>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</si>
  <si>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</si>
  <si>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</si>
  <si>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</si>
  <si>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</si>
  <si>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</si>
  <si>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</si>
  <si>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</si>
  <si>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</si>
  <si>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</si>
  <si>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</si>
  <si>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</si>
  <si>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</si>
  <si>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</si>
  <si>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</si>
  <si>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</si>
  <si>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</si>
  <si>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</si>
  <si>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</si>
  <si>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</si>
  <si>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</si>
  <si>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</si>
  <si>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</si>
  <si>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</si>
  <si>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</si>
  <si>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</si>
  <si>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</si>
  <si>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</si>
  <si>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</si>
  <si>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</si>
  <si>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</si>
  <si>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</si>
  <si>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</si>
  <si>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</si>
  <si>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</si>
  <si>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</si>
  <si>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</si>
  <si>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</si>
  <si>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</si>
  <si>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</si>
  <si>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</si>
  <si>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</si>
  <si>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</si>
  <si>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</si>
  <si>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</si>
  <si>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</si>
  <si>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</si>
  <si>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</si>
  <si>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</si>
  <si>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</si>
  <si>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</si>
  <si>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</si>
  <si>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</si>
  <si>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</si>
  <si>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</si>
  <si>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</si>
  <si>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</si>
  <si>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</si>
  <si>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</si>
  <si>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</si>
  <si>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</si>
  <si>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</si>
  <si>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</si>
  <si>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</si>
  <si>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</si>
  <si>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</si>
  <si>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</si>
  <si>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</si>
  <si>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</si>
  <si>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</si>
  <si>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</si>
  <si>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</si>
  <si>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</si>
  <si>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</si>
  <si>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</si>
  <si>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</si>
  <si>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</si>
  <si>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</si>
  <si>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</si>
  <si>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</si>
  <si>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</si>
  <si>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</si>
  <si>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</si>
  <si>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</si>
  <si>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</si>
  <si>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</si>
  <si>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</si>
  <si>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</si>
  <si>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</si>
  <si>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</si>
  <si>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</si>
  <si>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</si>
  <si>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</si>
  <si>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</si>
  <si>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</si>
  <si>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</si>
  <si>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</si>
  <si>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</si>
  <si>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</si>
  <si>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</si>
  <si>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</si>
  <si>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</si>
  <si>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</si>
  <si>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</si>
  <si>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</si>
  <si>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</si>
  <si>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</si>
  <si>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</si>
  <si>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</si>
  <si>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</si>
  <si>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</si>
  <si>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</si>
  <si>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</si>
  <si>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</si>
  <si>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</si>
  <si>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</si>
  <si>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</si>
  <si>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</si>
  <si>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</si>
  <si>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</si>
  <si>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</si>
  <si>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</si>
  <si>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</si>
  <si>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</si>
  <si>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</si>
  <si>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</si>
  <si>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</si>
  <si>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</si>
  <si>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</si>
  <si>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</si>
  <si>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</si>
  <si>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</si>
  <si>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</si>
  <si>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</si>
  <si>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</si>
  <si>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</si>
  <si>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</si>
  <si>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</si>
  <si>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</si>
  <si>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</si>
  <si>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</si>
  <si>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</si>
  <si>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</si>
  <si>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</si>
  <si>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</si>
  <si>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</si>
  <si>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</si>
  <si>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</si>
  <si>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</si>
  <si>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</si>
  <si>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</si>
  <si>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</si>
  <si>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</si>
  <si>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</si>
  <si>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</si>
  <si>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</si>
  <si>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</si>
  <si>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</si>
  <si>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</si>
  <si>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</si>
  <si>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</si>
  <si>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</si>
  <si>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</si>
  <si>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</si>
  <si>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</si>
  <si>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</si>
  <si>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</si>
  <si>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</si>
  <si>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</si>
  <si>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</si>
  <si>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</si>
  <si>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</si>
  <si>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</si>
  <si>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</si>
  <si>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</si>
  <si>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</si>
  <si>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</si>
  <si>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</si>
  <si>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</si>
  <si>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</si>
  <si>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</si>
  <si>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</si>
  <si>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</si>
  <si>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</si>
  <si>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</si>
  <si>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</si>
  <si>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</si>
  <si>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</si>
  <si>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</si>
  <si>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</si>
  <si>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</si>
  <si>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</si>
  <si>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</si>
  <si>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</si>
  <si>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</si>
  <si>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</si>
  <si>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</si>
  <si>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</si>
  <si>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</si>
  <si>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</si>
  <si>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</si>
  <si>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</si>
  <si>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</si>
  <si>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</si>
  <si>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</si>
  <si>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</si>
  <si>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</si>
  <si>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</si>
  <si>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</si>
  <si>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</si>
  <si>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</si>
  <si>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</si>
  <si>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</si>
  <si>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</si>
  <si>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</si>
  <si>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</si>
  <si>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</si>
  <si>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</si>
  <si>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</si>
  <si>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</si>
  <si>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</si>
  <si>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</si>
  <si>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</si>
  <si>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</si>
  <si>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</si>
  <si>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</si>
  <si>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</si>
  <si>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</si>
  <si>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</si>
  <si>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</si>
  <si>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</si>
  <si>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</si>
  <si>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</si>
  <si>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</si>
  <si>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</si>
  <si>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</si>
  <si>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</si>
  <si>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</si>
  <si>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</si>
  <si>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</si>
  <si>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</si>
  <si>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</si>
  <si>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</si>
  <si>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</si>
  <si>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</si>
  <si>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</si>
  <si>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</si>
  <si>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</si>
  <si>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</si>
  <si>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</si>
  <si>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</si>
  <si>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</si>
  <si>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</si>
  <si>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</si>
  <si>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</si>
  <si>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</si>
  <si>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</si>
  <si>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</si>
  <si>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</si>
  <si>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</si>
  <si>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</si>
  <si>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</si>
  <si>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</si>
  <si>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</si>
  <si>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</si>
  <si>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</si>
  <si>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</si>
  <si>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</si>
  <si>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</si>
  <si>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</si>
  <si>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</si>
  <si>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</si>
  <si>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</si>
  <si>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</si>
  <si>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</si>
  <si>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</si>
  <si>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</si>
  <si>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</si>
  <si>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</si>
  <si>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</si>
  <si>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</si>
  <si>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</si>
  <si>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</si>
  <si>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</si>
  <si>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</si>
  <si>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</si>
  <si>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</si>
  <si>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</si>
  <si>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</si>
  <si>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</si>
  <si>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</si>
  <si>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</si>
  <si>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</si>
  <si>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</si>
  <si>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</si>
  <si>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</si>
  <si>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</si>
  <si>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</si>
  <si>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</si>
  <si>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</si>
  <si>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</si>
  <si>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</si>
  <si>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</si>
  <si>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</si>
  <si>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</si>
  <si>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</si>
  <si>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</si>
  <si>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</si>
  <si>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</si>
  <si>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</si>
  <si>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</si>
  <si>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</si>
  <si>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</si>
  <si>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</si>
  <si>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</si>
  <si>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</si>
  <si>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</si>
  <si>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</si>
  <si>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</si>
  <si>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</si>
  <si>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</si>
  <si>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</si>
  <si>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</si>
  <si>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</si>
  <si>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</si>
  <si>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</si>
  <si>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</si>
  <si>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</si>
  <si>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</si>
  <si>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</si>
  <si>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</si>
  <si>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</si>
  <si>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</si>
  <si>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</si>
  <si>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</si>
  <si>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</si>
  <si>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</si>
  <si>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</si>
  <si>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</si>
  <si>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</si>
  <si>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</si>
  <si>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</si>
  <si>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</si>
  <si>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</si>
  <si>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</si>
  <si>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</si>
  <si>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</si>
  <si>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</si>
  <si>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</si>
  <si>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</si>
  <si>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</si>
  <si>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</si>
  <si>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</si>
  <si>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</si>
  <si>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</si>
  <si>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</si>
  <si>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</si>
  <si>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</si>
  <si>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</si>
  <si>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</si>
  <si>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</si>
  <si>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</si>
  <si>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</si>
  <si>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</si>
  <si>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</si>
  <si>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</si>
  <si>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</si>
  <si>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</si>
  <si>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</si>
  <si>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</si>
  <si>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</si>
  <si>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</si>
  <si>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</si>
  <si>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</si>
  <si>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</si>
  <si>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</si>
  <si>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</si>
  <si>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</si>
  <si>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</si>
  <si>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</si>
  <si>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</si>
  <si>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</si>
  <si>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</si>
  <si>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</si>
  <si>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</si>
  <si>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</si>
  <si>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</si>
  <si>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</si>
  <si>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</si>
  <si>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</si>
  <si>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</si>
  <si>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</si>
  <si>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</si>
  <si>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</si>
  <si>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</si>
  <si>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</si>
  <si>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</si>
  <si>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</si>
  <si>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</si>
  <si>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</si>
  <si>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</si>
  <si>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</si>
  <si>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</si>
  <si>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</si>
  <si>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</si>
  <si>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</si>
  <si>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</si>
  <si>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</si>
  <si>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</si>
  <si>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</si>
  <si>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</si>
  <si>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</si>
  <si>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</si>
  <si>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</si>
  <si>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</si>
  <si>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</si>
  <si>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</si>
  <si>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</si>
  <si>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</si>
  <si>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</si>
  <si>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</si>
  <si>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</si>
  <si>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</si>
  <si>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</si>
  <si>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</si>
  <si>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</si>
  <si>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</si>
  <si>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</si>
  <si>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</si>
  <si>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</si>
  <si>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</si>
  <si>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</si>
  <si>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</si>
  <si>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</si>
  <si>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</si>
  <si>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</si>
  <si>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</si>
  <si>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</si>
  <si>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</si>
  <si>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</si>
  <si>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</si>
  <si>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</si>
  <si>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</si>
  <si>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</si>
  <si>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</si>
  <si>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</si>
  <si>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</si>
  <si>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</si>
  <si>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</si>
  <si>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</si>
  <si>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</si>
  <si>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</si>
  <si>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</si>
  <si>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</si>
  <si>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</si>
  <si>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</si>
  <si>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</si>
  <si>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</si>
  <si>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</si>
  <si>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</si>
  <si>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</si>
  <si>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</si>
  <si>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</si>
  <si>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</si>
  <si>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</si>
  <si>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</si>
  <si>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</si>
  <si>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</si>
  <si>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</si>
  <si>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</si>
  <si>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</si>
  <si>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</si>
  <si>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</si>
  <si>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</si>
  <si>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</si>
  <si>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</si>
  <si>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</si>
  <si>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</si>
  <si>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</si>
  <si>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</si>
  <si>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</si>
  <si>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</si>
  <si>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</si>
  <si>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</si>
  <si>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</si>
  <si>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</si>
  <si>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</si>
  <si>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</si>
  <si>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</si>
  <si>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</si>
  <si>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</si>
  <si>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</si>
  <si>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</si>
  <si>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</si>
  <si>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</si>
  <si>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</si>
  <si>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</si>
  <si>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</si>
  <si>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</si>
  <si>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</si>
  <si>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</si>
  <si>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</si>
  <si>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</si>
  <si>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</si>
  <si>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</si>
  <si>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</si>
  <si>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</si>
  <si>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</si>
  <si>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</si>
  <si>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</si>
  <si>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</si>
  <si>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</si>
  <si>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</si>
  <si>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</si>
  <si>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</si>
  <si>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</si>
  <si>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</si>
  <si>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</si>
  <si>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</si>
  <si>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</si>
  <si>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</si>
  <si>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</si>
  <si>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</si>
  <si>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</si>
  <si>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</si>
  <si>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</si>
  <si>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</si>
  <si>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</si>
  <si>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</si>
  <si>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</si>
  <si>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</si>
  <si>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</si>
  <si>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</si>
  <si>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</si>
  <si>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</si>
  <si>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</si>
  <si>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</si>
  <si>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</si>
  <si>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</si>
  <si>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</si>
  <si>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</si>
  <si>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</si>
  <si>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</si>
  <si>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</si>
  <si>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</si>
  <si>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</si>
  <si>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</si>
  <si>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</si>
  <si>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</si>
  <si>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</si>
  <si>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</si>
  <si>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</si>
  <si>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</si>
  <si>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</si>
  <si>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</si>
  <si>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</si>
  <si>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</si>
  <si>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</si>
  <si>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</si>
  <si>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</si>
  <si>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</si>
  <si>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</si>
  <si>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</si>
  <si>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</si>
  <si>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</si>
  <si>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</si>
  <si>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</si>
  <si>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</si>
  <si>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</si>
  <si>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</si>
  <si>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</si>
  <si>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</si>
  <si>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</si>
  <si>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</si>
  <si>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</si>
  <si>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</si>
  <si>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</si>
  <si>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</si>
  <si>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</si>
  <si>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</si>
  <si>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</si>
  <si>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</si>
  <si>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</si>
  <si>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</si>
  <si>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</si>
  <si>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</si>
  <si>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</si>
  <si>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</si>
  <si>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</si>
  <si>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</si>
  <si>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</si>
  <si>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</si>
  <si>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</si>
  <si>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</si>
  <si>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</si>
  <si>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</si>
  <si>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</si>
  <si>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</si>
  <si>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</si>
  <si>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</si>
  <si>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</si>
  <si>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</si>
  <si>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</si>
  <si>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</si>
  <si>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</si>
  <si>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</si>
  <si>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</si>
  <si>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</si>
  <si>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</si>
  <si>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</si>
  <si>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</si>
  <si>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</si>
  <si>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</si>
  <si>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</si>
  <si>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</si>
  <si>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</si>
  <si>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</si>
  <si>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</si>
  <si>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</si>
  <si>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</si>
  <si>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</si>
  <si>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</si>
  <si>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</si>
  <si>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</si>
  <si>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</si>
  <si>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</si>
  <si>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</si>
  <si>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</si>
  <si>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</si>
  <si>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</si>
  <si>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</si>
  <si>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</si>
  <si>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</si>
  <si>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</si>
  <si>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</si>
  <si>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</si>
  <si>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</si>
  <si>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</si>
  <si>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</si>
  <si>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</si>
  <si>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</si>
  <si>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</si>
  <si>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</si>
  <si>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</si>
  <si>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</si>
  <si>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</si>
  <si>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</si>
  <si>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</si>
  <si>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</si>
  <si>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</si>
  <si>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</si>
  <si>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</si>
  <si>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</si>
  <si>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</si>
  <si>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</si>
  <si>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</si>
  <si>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</si>
  <si>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</si>
  <si>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</si>
  <si>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</si>
  <si>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</si>
  <si>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</si>
  <si>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</si>
  <si>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</si>
  <si>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</si>
  <si>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</si>
  <si>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</si>
  <si>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</si>
  <si>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</si>
  <si>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</si>
  <si>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</si>
  <si>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</si>
  <si>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</si>
  <si>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</si>
  <si>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</si>
  <si>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</si>
  <si>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</si>
  <si>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</si>
  <si>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</si>
  <si>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</si>
  <si>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</si>
  <si>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</si>
  <si>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</si>
  <si>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</si>
  <si>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</si>
  <si>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</si>
  <si>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</si>
  <si>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</si>
  <si>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</si>
  <si>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</si>
  <si>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</si>
  <si>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</si>
  <si>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</si>
  <si>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</si>
  <si>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</si>
  <si>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</si>
  <si>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</si>
  <si>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</si>
  <si>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</si>
  <si>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</si>
  <si>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</si>
  <si>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</si>
  <si>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</si>
  <si>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</si>
  <si>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</si>
  <si>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</si>
  <si>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</si>
  <si>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</si>
  <si>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</si>
  <si>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</si>
  <si>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</si>
  <si>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</si>
  <si>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</si>
  <si>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</si>
  <si>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</si>
  <si>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</si>
  <si>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</si>
  <si>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</si>
  <si>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</si>
  <si>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</si>
  <si>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</si>
  <si>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</si>
  <si>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</si>
  <si>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</si>
  <si>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</si>
  <si>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</si>
  <si>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</si>
  <si>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</si>
  <si>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</si>
  <si>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</si>
  <si>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</si>
  <si>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</si>
  <si>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</si>
  <si>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</si>
  <si>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</si>
  <si>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</si>
  <si>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</si>
  <si>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</si>
  <si>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</si>
  <si>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</si>
  <si>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</si>
  <si>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</si>
  <si>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</si>
  <si>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</si>
  <si>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</si>
  <si>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</si>
  <si>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</si>
  <si>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</si>
  <si>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</si>
  <si>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</si>
  <si>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</si>
  <si>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</si>
  <si>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</si>
  <si>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</si>
  <si>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</si>
  <si>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</si>
  <si>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</si>
  <si>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</si>
  <si>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</si>
  <si>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</si>
  <si>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</si>
  <si>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</si>
  <si>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</si>
  <si>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</si>
  <si>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</si>
  <si>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</si>
  <si>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</si>
  <si>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</si>
  <si>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</si>
  <si>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</si>
  <si>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</si>
  <si>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</si>
  <si>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</si>
  <si>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</si>
  <si>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</si>
  <si>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</si>
  <si>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</si>
  <si>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</si>
  <si>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</si>
  <si>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</si>
  <si>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</si>
  <si>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</si>
  <si>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</si>
  <si>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</si>
  <si>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</si>
  <si>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</si>
  <si>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</si>
  <si>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</si>
  <si>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</si>
  <si>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</si>
  <si>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</si>
  <si>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</si>
  <si>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</si>
  <si>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</si>
  <si>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</si>
  <si>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</si>
  <si>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</si>
  <si>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</si>
  <si>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</si>
  <si>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</si>
  <si>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</si>
  <si>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</si>
  <si>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</si>
  <si>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</si>
  <si>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</si>
  <si>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</si>
  <si>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</si>
  <si>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</si>
  <si>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</si>
  <si>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</si>
  <si>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</si>
  <si>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</si>
  <si>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</si>
  <si>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</si>
  <si>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</si>
  <si>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</si>
  <si>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</si>
  <si>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</si>
  <si>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</si>
  <si>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</si>
  <si>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</si>
  <si>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</si>
  <si>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</si>
  <si>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</si>
  <si>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</si>
  <si>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</si>
  <si>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</si>
  <si>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</si>
  <si>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</si>
  <si>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</si>
  <si>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</si>
  <si>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</si>
  <si>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</si>
  <si>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</si>
  <si>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</si>
  <si>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</si>
  <si>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</si>
  <si>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</si>
  <si>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</si>
  <si>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</si>
  <si>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</si>
  <si>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</si>
  <si>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</si>
  <si>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</si>
  <si>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</si>
  <si>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</si>
  <si>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</si>
  <si>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</si>
  <si>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</si>
  <si>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</si>
  <si>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</si>
  <si>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</si>
  <si>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</si>
  <si>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</si>
  <si>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</si>
  <si>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</si>
  <si>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</si>
  <si>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</si>
  <si>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</si>
  <si>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</si>
  <si>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</si>
  <si>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</si>
  <si>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</si>
  <si>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</si>
  <si>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</si>
  <si>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</si>
  <si>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</si>
  <si>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</si>
  <si>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</si>
  <si>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</si>
  <si>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</si>
  <si>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</si>
  <si>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</si>
  <si>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</si>
  <si>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</si>
  <si>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</si>
  <si>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</si>
  <si>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</si>
  <si>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</si>
  <si>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</si>
  <si>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</si>
  <si>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</si>
  <si>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</si>
  <si>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</si>
  <si>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</si>
  <si>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</si>
  <si>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</si>
  <si>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</si>
  <si>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</si>
  <si>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</si>
  <si>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</si>
  <si>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</si>
  <si>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</si>
  <si>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</si>
  <si>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</si>
  <si>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</si>
  <si>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</si>
  <si>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</si>
  <si>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</si>
  <si>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</si>
  <si>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</si>
  <si>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</si>
  <si>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</si>
  <si>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</si>
  <si>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</si>
  <si>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</si>
  <si>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</si>
  <si>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</si>
  <si>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</si>
  <si>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</si>
  <si>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</si>
  <si>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</si>
  <si>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</si>
  <si>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</si>
  <si>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</si>
  <si>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</si>
  <si>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</si>
  <si>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</si>
  <si>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</si>
  <si>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</si>
  <si>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</si>
  <si>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</si>
  <si>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</si>
  <si>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</si>
  <si>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</si>
  <si>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</si>
  <si>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</si>
  <si>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</si>
  <si>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</si>
  <si>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</si>
  <si>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</si>
  <si>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</si>
  <si>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</si>
  <si>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</si>
  <si>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</si>
  <si>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</si>
  <si>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</si>
  <si>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</si>
  <si>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</si>
  <si>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</si>
  <si>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</si>
  <si>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</si>
  <si>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</si>
  <si>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</si>
  <si>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</si>
  <si>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</si>
  <si>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</si>
  <si>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</si>
  <si>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</si>
  <si>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</si>
  <si>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</si>
  <si>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</si>
  <si>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</si>
  <si>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</si>
  <si>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</si>
  <si>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</si>
  <si>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</si>
  <si>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</si>
  <si>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</si>
  <si>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</si>
  <si>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</si>
  <si>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</si>
  <si>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</si>
  <si>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</si>
  <si>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</si>
  <si>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</si>
  <si>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</si>
  <si>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</si>
  <si>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</si>
  <si>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</si>
  <si>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</si>
  <si>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</si>
  <si>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</si>
  <si>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</si>
  <si>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</si>
  <si>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</si>
  <si>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</si>
  <si>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</si>
  <si>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</si>
  <si>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</si>
  <si>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</si>
  <si>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</si>
  <si>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</si>
  <si>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</si>
  <si>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</si>
  <si>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</si>
  <si>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</si>
  <si>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</si>
  <si>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</si>
  <si>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</si>
  <si>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</si>
  <si>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</si>
  <si>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</si>
  <si>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</si>
  <si>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</si>
  <si>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</si>
  <si>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</si>
  <si>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</si>
  <si>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</si>
  <si>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</si>
  <si>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</si>
  <si>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</si>
  <si>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</si>
  <si>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</si>
  <si>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</si>
  <si>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</si>
  <si>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</si>
  <si>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</si>
  <si>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</si>
  <si>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</si>
  <si>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</si>
  <si>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</si>
  <si>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</si>
  <si>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</si>
  <si>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</si>
  <si>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</si>
  <si>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</si>
  <si>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</si>
  <si>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</si>
  <si>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</si>
  <si>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</si>
  <si>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</si>
  <si>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</si>
  <si>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</si>
  <si>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</si>
  <si>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</si>
  <si>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</si>
  <si>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</si>
  <si>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</si>
  <si>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</si>
  <si>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</si>
  <si>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</si>
  <si>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</si>
  <si>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</si>
  <si>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</si>
  <si>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</si>
  <si>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</si>
  <si>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</si>
  <si>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</si>
  <si>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</si>
  <si>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</si>
  <si>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</si>
  <si>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</si>
  <si>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</si>
  <si>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</si>
  <si>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</si>
  <si>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</si>
  <si>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</si>
  <si>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</si>
  <si>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</si>
  <si>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</si>
  <si>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</si>
  <si>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</si>
  <si>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</si>
  <si>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</si>
  <si>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</si>
  <si>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</si>
  <si>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</si>
  <si>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</si>
  <si>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</si>
  <si>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</si>
  <si>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</si>
  <si>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</si>
  <si>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</si>
  <si>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</si>
  <si>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</si>
  <si>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</si>
  <si>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</si>
  <si>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</si>
  <si>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</si>
  <si>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</si>
  <si>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</si>
  <si>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</si>
  <si>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</si>
  <si>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</si>
  <si>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</si>
  <si>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</si>
  <si>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</si>
  <si>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</si>
  <si>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</si>
  <si>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</si>
  <si>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</si>
  <si>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</si>
  <si>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</si>
  <si>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</si>
  <si>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</si>
  <si>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</si>
  <si>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</si>
  <si>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</si>
  <si>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</si>
  <si>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</si>
  <si>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</si>
  <si>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</si>
  <si>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</si>
  <si>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</si>
  <si>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</si>
  <si>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</si>
  <si>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</si>
  <si>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</si>
  <si>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</si>
  <si>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</si>
  <si>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</si>
  <si>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</si>
  <si>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</si>
  <si>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</si>
  <si>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</si>
  <si>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</si>
  <si>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</si>
  <si>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</si>
  <si>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</si>
  <si>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</si>
  <si>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</si>
  <si>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</si>
  <si>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</si>
  <si>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</si>
  <si>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</si>
  <si>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</si>
  <si>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</si>
  <si>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</si>
  <si>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</si>
  <si>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</si>
  <si>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</si>
  <si>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</si>
  <si>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</si>
  <si>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</si>
  <si>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</si>
  <si>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</si>
  <si>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</si>
  <si>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</si>
  <si>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</si>
  <si>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</si>
  <si>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</si>
  <si>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</si>
  <si>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</si>
  <si>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</si>
  <si>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</si>
  <si>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</si>
  <si>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</si>
  <si>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</si>
  <si>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</si>
  <si>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</si>
  <si>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</si>
  <si>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</si>
  <si>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</si>
  <si>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</si>
  <si>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</si>
  <si>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</si>
  <si>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</si>
  <si>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</si>
  <si>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</si>
  <si>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</si>
  <si>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</si>
  <si>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</si>
  <si>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</si>
  <si>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</si>
  <si>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</si>
  <si>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</si>
  <si>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</si>
  <si>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</si>
  <si>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</si>
  <si>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</si>
  <si>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</si>
  <si>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</si>
  <si>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</si>
  <si>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</si>
  <si>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</si>
  <si>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</si>
  <si>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</si>
  <si>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</si>
  <si>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</si>
  <si>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</si>
  <si>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</si>
  <si>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</si>
  <si>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</si>
  <si>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</si>
  <si>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</si>
  <si>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</si>
  <si>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</si>
  <si>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</si>
  <si>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</si>
  <si>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</si>
  <si>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</si>
  <si>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</si>
  <si>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</si>
  <si>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</si>
  <si>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</si>
  <si>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</si>
  <si>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</si>
  <si>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</si>
  <si>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</si>
  <si>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</si>
  <si>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</si>
  <si>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</si>
  <si>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</si>
  <si>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</si>
  <si>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</si>
  <si>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</si>
  <si>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</si>
  <si>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</si>
  <si>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</si>
  <si>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</si>
  <si>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</si>
  <si>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</si>
  <si>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</si>
  <si>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</si>
  <si>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</si>
  <si>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</si>
  <si>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</si>
  <si>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</si>
  <si>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</si>
  <si>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</si>
  <si>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</si>
  <si>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</si>
  <si>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</si>
  <si>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</si>
  <si>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</si>
  <si>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</si>
  <si>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</si>
  <si>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</si>
  <si>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</si>
  <si>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</si>
  <si>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</si>
  <si>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</si>
  <si>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</si>
  <si>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</si>
  <si>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</si>
  <si>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</si>
  <si>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</si>
  <si>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</si>
  <si>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</si>
  <si>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</si>
  <si>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</si>
  <si>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</si>
  <si>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</si>
  <si>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</si>
  <si>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</si>
  <si>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</si>
  <si>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</si>
  <si>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</si>
  <si>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</si>
  <si>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</si>
  <si>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</si>
  <si>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</si>
  <si>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</si>
  <si>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</si>
  <si>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</si>
  <si>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</si>
  <si>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</si>
  <si>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</si>
  <si>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</si>
  <si>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</si>
  <si>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</si>
  <si>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</si>
  <si>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</si>
  <si>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</si>
  <si>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</si>
  <si>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</si>
  <si>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</si>
  <si>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</si>
  <si>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</si>
  <si>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</si>
  <si>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</si>
  <si>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</si>
  <si>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</si>
  <si>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</si>
  <si>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</si>
  <si>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</si>
  <si>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</si>
  <si>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</si>
  <si>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</si>
  <si>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</si>
  <si>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</si>
  <si>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</si>
  <si>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</si>
  <si>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</si>
  <si>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</si>
  <si>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</si>
  <si>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</si>
  <si>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</si>
  <si>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</si>
  <si>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</si>
  <si>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</si>
  <si>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</si>
  <si>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</si>
  <si>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</si>
  <si>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</si>
  <si>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</si>
  <si>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</si>
  <si>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</si>
  <si>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</si>
  <si>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</si>
  <si>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</si>
  <si>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</si>
  <si>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</si>
  <si>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</si>
  <si>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</si>
  <si>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</si>
  <si>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</si>
  <si>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</si>
  <si>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</si>
  <si>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</si>
  <si>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</si>
  <si>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</si>
  <si>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</si>
  <si>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</si>
  <si>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</si>
  <si>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</si>
  <si>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</si>
  <si>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</si>
  <si>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</si>
  <si>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</si>
  <si>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</si>
  <si>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</si>
  <si>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</si>
  <si>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</si>
  <si>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</si>
  <si>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</si>
  <si>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</si>
  <si>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</si>
  <si>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</si>
  <si>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</si>
  <si>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</si>
  <si>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</si>
  <si>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</si>
  <si>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</si>
  <si>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</si>
  <si>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</si>
  <si>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</si>
  <si>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</si>
  <si>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</si>
  <si>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</si>
  <si>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</si>
  <si>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</si>
  <si>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</si>
  <si>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</si>
  <si>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</si>
  <si>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</si>
  <si>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</si>
  <si>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</si>
  <si>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</si>
  <si>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</si>
  <si>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</si>
  <si>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</si>
  <si>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</si>
  <si>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</si>
  <si>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</si>
  <si>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</si>
  <si>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</si>
  <si>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</si>
  <si>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</si>
  <si>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</si>
  <si>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</si>
  <si>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</si>
  <si>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</si>
  <si>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</si>
  <si>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</si>
  <si>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</si>
  <si>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</si>
  <si>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</si>
  <si>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</si>
  <si>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</si>
  <si>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</si>
  <si>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</si>
  <si>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</si>
  <si>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</si>
  <si>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</si>
  <si>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</si>
  <si>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</si>
  <si>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</si>
  <si>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</si>
  <si>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</si>
  <si>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</si>
  <si>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</si>
  <si>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</si>
  <si>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</si>
  <si>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</si>
  <si>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</si>
  <si>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</si>
  <si>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</si>
  <si>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</si>
  <si>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</si>
  <si>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</si>
  <si>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</si>
  <si>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</si>
  <si>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</si>
  <si>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</si>
  <si>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</si>
  <si>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</si>
  <si>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</si>
  <si>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</si>
  <si>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</si>
  <si>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</si>
  <si>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</si>
  <si>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</si>
  <si>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</si>
  <si>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</si>
  <si>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</si>
  <si>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</si>
  <si>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</si>
  <si>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</si>
  <si>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</si>
  <si>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</si>
  <si>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</si>
  <si>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</si>
  <si>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</si>
  <si>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</si>
  <si>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</si>
  <si>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</si>
  <si>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</si>
  <si>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</si>
  <si>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</si>
  <si>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</si>
  <si>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</si>
  <si>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</si>
  <si>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</si>
  <si>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</si>
  <si>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</si>
  <si>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</si>
  <si>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</si>
  <si>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</si>
  <si>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</si>
  <si>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</si>
  <si>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</si>
  <si>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</si>
  <si>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</si>
  <si>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</si>
  <si>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</si>
  <si>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</si>
  <si>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</si>
  <si>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</si>
  <si>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</si>
  <si>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</si>
  <si>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</si>
  <si>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</si>
  <si>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</si>
  <si>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</si>
  <si>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</si>
  <si>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</si>
  <si>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</si>
  <si>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</si>
  <si>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</si>
  <si>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</si>
  <si>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</si>
  <si>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</si>
  <si>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</si>
  <si>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</si>
  <si>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</si>
  <si>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</si>
  <si>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</si>
  <si>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</si>
  <si>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</si>
  <si>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</si>
  <si>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</si>
  <si>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</si>
  <si>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</si>
  <si>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</si>
  <si>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</si>
  <si>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</si>
  <si>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</si>
  <si>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</si>
  <si>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</si>
  <si>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</si>
  <si>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</si>
  <si>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</si>
  <si>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</si>
  <si>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</si>
  <si>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</si>
  <si>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</si>
  <si>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</si>
  <si>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</si>
  <si>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</si>
  <si>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</si>
  <si>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</si>
  <si>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</si>
  <si>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</si>
  <si>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</si>
  <si>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</si>
  <si>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</si>
  <si>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</si>
  <si>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</si>
  <si>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</si>
  <si>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</si>
  <si>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</si>
  <si>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</si>
  <si>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</si>
  <si>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</si>
  <si>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</si>
  <si>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</si>
  <si>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</si>
  <si>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</si>
  <si>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</si>
  <si>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</si>
  <si>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</si>
  <si>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</si>
  <si>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</si>
  <si>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</si>
  <si>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</si>
  <si>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</si>
  <si>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</si>
  <si>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</si>
  <si>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</si>
  <si>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</si>
  <si>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</si>
  <si>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</si>
  <si>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</si>
  <si>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</si>
  <si>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</si>
  <si>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</si>
  <si>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</si>
  <si>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</si>
  <si>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</si>
  <si>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</si>
  <si>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</si>
  <si>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</si>
  <si>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</si>
  <si>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</si>
  <si>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</si>
  <si>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</si>
  <si>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</si>
  <si>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</si>
  <si>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</si>
  <si>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</si>
  <si>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</si>
  <si>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</si>
  <si>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</si>
  <si>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</si>
  <si>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</si>
  <si>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</si>
  <si>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</si>
  <si>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</si>
  <si>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</si>
  <si>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</si>
  <si>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</si>
  <si>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</si>
  <si>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</si>
  <si>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</si>
  <si>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</si>
  <si>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</si>
  <si>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</si>
  <si>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</si>
  <si>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</si>
  <si>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</si>
  <si>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</si>
  <si>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</si>
  <si>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</si>
  <si>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</si>
  <si>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</si>
  <si>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</si>
  <si>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</si>
  <si>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</si>
  <si>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</si>
  <si>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</si>
  <si>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</si>
  <si>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</si>
  <si>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</si>
  <si>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</si>
  <si>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</si>
  <si>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</si>
  <si>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</si>
  <si>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</si>
  <si>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</si>
  <si>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</si>
  <si>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</si>
  <si>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</si>
  <si>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</si>
  <si>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</si>
  <si>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</si>
  <si>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</si>
  <si>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</si>
  <si>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</si>
  <si>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</si>
  <si>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</si>
  <si>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</si>
  <si>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</si>
  <si>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</si>
  <si>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</si>
  <si>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</si>
  <si>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</si>
  <si>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</si>
  <si>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</si>
  <si>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</si>
  <si>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</si>
  <si>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</si>
  <si>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</si>
  <si>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</si>
  <si>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</si>
  <si>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</si>
  <si>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</si>
  <si>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</si>
  <si>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</si>
  <si>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</si>
  <si>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</si>
  <si>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</si>
  <si>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</si>
  <si>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</si>
  <si>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</si>
  <si>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</si>
  <si>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</si>
  <si>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</si>
  <si>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</si>
  <si>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</si>
  <si>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</si>
  <si>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</si>
  <si>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</si>
  <si>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</si>
  <si>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</si>
  <si>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</si>
  <si>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</si>
  <si>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</si>
  <si>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</si>
  <si>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</si>
  <si>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</si>
  <si>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</si>
  <si>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</si>
  <si>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</si>
  <si>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</si>
  <si>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</si>
  <si>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</si>
  <si>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</si>
  <si>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</si>
  <si>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</si>
  <si>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</si>
  <si>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</si>
  <si>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</si>
  <si>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</si>
  <si>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</si>
  <si>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</si>
  <si>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</si>
  <si>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</si>
  <si>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</si>
  <si>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</si>
  <si>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</si>
  <si>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</si>
  <si>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</si>
  <si>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</si>
  <si>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</si>
  <si>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</si>
  <si>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</si>
  <si>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</si>
  <si>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</si>
  <si>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</si>
  <si>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</si>
  <si>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</si>
  <si>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</si>
  <si>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</si>
  <si>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</si>
  <si>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</si>
  <si>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</si>
  <si>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</si>
  <si>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</si>
  <si>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</si>
  <si>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</si>
  <si>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</si>
  <si>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</si>
  <si>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</si>
  <si>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</si>
  <si>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</si>
  <si>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</si>
  <si>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</si>
  <si>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</si>
  <si>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</si>
  <si>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</si>
  <si>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</si>
  <si>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</si>
  <si>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</si>
  <si>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</si>
  <si>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</si>
  <si>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</si>
  <si>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</si>
  <si>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</si>
  <si>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</si>
  <si>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</si>
  <si>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</si>
  <si>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</si>
  <si>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</si>
  <si>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</si>
  <si>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</si>
  <si>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</si>
  <si>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</si>
  <si>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</si>
  <si>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</si>
  <si>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</si>
  <si>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</si>
  <si>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</si>
  <si>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</si>
  <si>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</si>
  <si>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</si>
  <si>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</si>
  <si>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</si>
  <si>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</si>
  <si>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</si>
  <si>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</si>
  <si>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</si>
  <si>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</si>
  <si>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</si>
  <si>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</si>
  <si>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</si>
  <si>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</si>
  <si>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</si>
  <si>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</si>
  <si>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</si>
  <si>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</si>
  <si>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</si>
  <si>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</si>
  <si>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</si>
  <si>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</si>
  <si>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</si>
  <si>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</si>
  <si>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</si>
  <si>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</si>
  <si>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</si>
  <si>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</si>
  <si>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</si>
  <si>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</si>
  <si>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</si>
  <si>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</si>
  <si>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</si>
  <si>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</si>
  <si>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</si>
  <si>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</si>
  <si>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</si>
  <si>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</si>
  <si>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</si>
  <si>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</si>
  <si>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</si>
  <si>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</si>
  <si>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</si>
  <si>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</si>
  <si>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</si>
  <si>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</si>
  <si>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</si>
  <si>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</si>
  <si>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</si>
  <si>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</si>
  <si>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</si>
  <si>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</si>
  <si>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</si>
  <si>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</si>
  <si>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</si>
  <si>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</si>
  <si>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</si>
  <si>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</si>
  <si>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</si>
  <si>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</si>
  <si>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</si>
  <si>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</si>
  <si>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</si>
  <si>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</si>
  <si>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</si>
  <si>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</si>
  <si>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</si>
  <si>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</si>
  <si>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</si>
  <si>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</si>
  <si>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</si>
  <si>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</si>
  <si>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</si>
  <si>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</si>
  <si>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</si>
  <si>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</si>
  <si>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</si>
  <si>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</si>
  <si>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</si>
  <si>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</si>
  <si>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</si>
  <si>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</si>
  <si>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</si>
  <si>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</si>
  <si>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</si>
  <si>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</si>
  <si>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</si>
  <si>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</si>
  <si>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</si>
  <si>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</si>
  <si>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</si>
  <si>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</si>
  <si>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</si>
  <si>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</si>
  <si>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</si>
  <si>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</si>
  <si>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</si>
  <si>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</si>
  <si>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</si>
  <si>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</si>
  <si>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</si>
  <si>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</si>
  <si>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</si>
  <si>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</si>
  <si>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</si>
  <si>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</si>
  <si>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</si>
  <si>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</si>
  <si>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</si>
  <si>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</si>
  <si>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</si>
  <si>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</si>
  <si>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</si>
  <si>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</si>
  <si>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</si>
  <si>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</si>
  <si>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</si>
  <si>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</si>
  <si>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</si>
  <si>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</si>
  <si>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</si>
  <si>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</si>
  <si>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</si>
  <si>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</si>
  <si>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</si>
  <si>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</si>
  <si>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</si>
  <si>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</si>
  <si>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</si>
  <si>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</si>
  <si>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</si>
  <si>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</si>
  <si>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</si>
  <si>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</si>
  <si>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</si>
  <si>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</si>
  <si>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</si>
  <si>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</si>
  <si>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</si>
  <si>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</si>
  <si>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</si>
  <si>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</si>
  <si>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</si>
  <si>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</si>
  <si>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</si>
  <si>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</si>
  <si>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</si>
  <si>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</si>
  <si>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</si>
  <si>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</si>
  <si>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</si>
  <si>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</si>
  <si>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</si>
  <si>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</si>
  <si>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</si>
  <si>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</si>
  <si>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</si>
  <si>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</si>
  <si>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</si>
  <si>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</si>
  <si>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</si>
  <si>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</si>
  <si>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</si>
  <si>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</si>
  <si>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</si>
  <si>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</si>
  <si>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</si>
  <si>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</si>
  <si>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</si>
  <si>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</si>
  <si>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</si>
  <si>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</si>
  <si>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</si>
  <si>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</si>
  <si>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</si>
  <si>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</si>
  <si>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</si>
  <si>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</si>
  <si>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</si>
  <si>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</si>
  <si>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</si>
  <si>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</si>
  <si>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</si>
  <si>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</si>
  <si>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</si>
  <si>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</si>
  <si>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</si>
  <si>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</si>
  <si>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</si>
  <si>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</si>
  <si>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</si>
  <si>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</si>
  <si>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</si>
  <si>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</si>
  <si>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</si>
  <si>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</si>
  <si>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</si>
  <si>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</si>
  <si>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</si>
  <si>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</si>
  <si>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</si>
  <si>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</si>
  <si>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</si>
  <si>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</si>
  <si>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</si>
  <si>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</si>
  <si>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</si>
  <si>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</si>
  <si>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</si>
  <si>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</si>
  <si>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</si>
  <si>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</si>
  <si>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</si>
  <si>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</si>
  <si>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</si>
  <si>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</si>
  <si>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</si>
  <si>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</si>
  <si>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</si>
  <si>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</si>
  <si>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</si>
  <si>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</si>
  <si>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</si>
  <si>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</si>
  <si>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</si>
  <si>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</si>
  <si>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</si>
  <si>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</si>
  <si>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</si>
  <si>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</si>
  <si>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</si>
  <si>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</si>
  <si>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</si>
  <si>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</si>
  <si>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</si>
  <si>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</si>
  <si>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</si>
  <si>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</si>
  <si>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</si>
  <si>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</si>
  <si>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</si>
  <si>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</si>
  <si>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</si>
  <si>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</si>
  <si>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</si>
  <si>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</si>
  <si>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</si>
  <si>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</si>
  <si>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</si>
  <si>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</si>
  <si>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</si>
  <si>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</si>
  <si>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</si>
  <si>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</si>
  <si>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</si>
  <si>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</si>
  <si>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</si>
  <si>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</si>
  <si>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</si>
  <si>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</si>
  <si>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</si>
  <si>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</si>
  <si>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</si>
  <si>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</si>
  <si>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</si>
  <si>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</si>
  <si>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</si>
  <si>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</si>
  <si>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</si>
  <si>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</si>
  <si>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</si>
  <si>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</si>
  <si>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</si>
  <si>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</si>
  <si>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</si>
  <si>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</si>
  <si>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</si>
  <si>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</si>
  <si>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</si>
  <si>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</si>
  <si>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</si>
  <si>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</si>
  <si>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</si>
  <si>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</si>
  <si>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</si>
  <si>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</si>
  <si>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</si>
  <si>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</si>
  <si>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</si>
  <si>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</si>
  <si>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</si>
  <si>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</si>
  <si>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</si>
  <si>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</si>
  <si>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</si>
  <si>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</si>
  <si>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</si>
  <si>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</si>
  <si>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</si>
  <si>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</si>
  <si>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</si>
  <si>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</si>
  <si>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</si>
  <si>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</si>
  <si>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</si>
  <si>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</si>
  <si>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</si>
  <si>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</si>
  <si>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</si>
  <si>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</si>
  <si>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</si>
  <si>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</si>
  <si>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</si>
  <si>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</si>
  <si>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</si>
  <si>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</si>
  <si>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</si>
  <si>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</si>
  <si>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</si>
  <si>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</si>
  <si>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</si>
  <si>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</si>
  <si>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</si>
  <si>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</si>
  <si>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</si>
  <si>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</si>
  <si>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</si>
  <si>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</si>
  <si>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</si>
  <si>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</si>
  <si>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</si>
  <si>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</si>
  <si>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</si>
  <si>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</si>
  <si>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</si>
  <si>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</si>
  <si>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</si>
  <si>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</si>
  <si>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</si>
  <si>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</si>
  <si>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</si>
  <si>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</si>
  <si>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</si>
  <si>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</si>
  <si>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</si>
  <si>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</si>
  <si>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</si>
  <si>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</si>
  <si>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</si>
  <si>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</si>
  <si>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</si>
  <si>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</si>
  <si>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</si>
  <si>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</si>
  <si>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</si>
  <si>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</si>
  <si>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</si>
  <si>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</si>
  <si>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</si>
  <si>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</si>
  <si>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</si>
  <si>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</si>
  <si>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</si>
  <si>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</si>
  <si>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</si>
  <si>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</si>
  <si>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</si>
  <si>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</si>
  <si>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</si>
  <si>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</si>
  <si>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</si>
  <si>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</si>
  <si>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</si>
  <si>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</si>
  <si>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</si>
  <si>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</si>
  <si>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</si>
  <si>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</si>
  <si>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</si>
  <si>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</si>
  <si>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</si>
  <si>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</si>
  <si>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</si>
  <si>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</si>
  <si>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</si>
  <si>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</si>
  <si>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</si>
  <si>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</si>
  <si>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</si>
  <si>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</si>
  <si>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</si>
  <si>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</si>
  <si>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</si>
  <si>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</si>
  <si>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</si>
  <si>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</si>
  <si>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</si>
  <si>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</si>
  <si>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</si>
  <si>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</si>
  <si>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</si>
  <si>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</si>
  <si>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</si>
  <si>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</si>
  <si>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</si>
  <si>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</si>
  <si>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</si>
  <si>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</si>
  <si>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</si>
  <si>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</si>
  <si>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</si>
  <si>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</si>
  <si>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</si>
  <si>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</si>
  <si>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</si>
  <si>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</si>
  <si>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</si>
  <si>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</si>
  <si>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</si>
  <si>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</si>
  <si>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</si>
  <si>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</si>
  <si>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</si>
  <si>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</si>
  <si>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</si>
  <si>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</si>
  <si>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</si>
  <si>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</si>
  <si>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</si>
  <si>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</si>
  <si>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</si>
  <si>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</si>
  <si>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</si>
  <si>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</si>
  <si>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</si>
  <si>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</si>
  <si>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</si>
  <si>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</si>
  <si>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</si>
  <si>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</si>
  <si>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</si>
  <si>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</si>
  <si>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</si>
  <si>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</si>
  <si>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</si>
  <si>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</si>
  <si>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</si>
  <si>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</si>
  <si>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</si>
  <si>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</si>
  <si>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</si>
  <si>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</si>
  <si>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</si>
  <si>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</si>
  <si>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</si>
  <si>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</si>
  <si>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</si>
  <si>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</si>
  <si>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</si>
  <si>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</si>
  <si>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</si>
  <si>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</si>
  <si>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</si>
  <si>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</si>
  <si>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</si>
  <si>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</si>
  <si>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</si>
  <si>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</si>
  <si>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</si>
  <si>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</si>
  <si>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</si>
  <si>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</si>
  <si>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</si>
  <si>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</si>
  <si>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</si>
  <si>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</si>
  <si>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</si>
  <si>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</si>
  <si>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</si>
  <si>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</si>
  <si>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</si>
  <si>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</si>
  <si>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</si>
  <si>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</si>
  <si>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</si>
  <si>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</si>
  <si>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</si>
  <si>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</si>
  <si>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</si>
  <si>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</si>
  <si>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</si>
  <si>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</si>
  <si>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</si>
  <si>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</si>
  <si>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</si>
  <si>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</si>
  <si>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</si>
  <si>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</si>
  <si>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</si>
  <si>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</si>
  <si>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</si>
  <si>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</si>
  <si>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</si>
  <si>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</si>
  <si>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</si>
  <si>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</si>
  <si>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</si>
  <si>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</si>
  <si>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</si>
  <si>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</si>
  <si>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</si>
  <si>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</si>
  <si>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</si>
  <si>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</si>
  <si>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</si>
  <si>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</si>
  <si>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</si>
  <si>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</si>
  <si>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</si>
  <si>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</si>
  <si>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</si>
  <si>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</si>
  <si>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</si>
  <si>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</si>
  <si>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</si>
  <si>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</si>
  <si>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</si>
  <si>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</si>
  <si>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</si>
  <si>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</si>
  <si>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</si>
  <si>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</si>
  <si>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</si>
  <si>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</si>
  <si>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</si>
  <si>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</si>
  <si>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</si>
  <si>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</si>
  <si>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</si>
  <si>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</si>
  <si>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</si>
  <si>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</si>
  <si>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</si>
  <si>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</si>
  <si>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</si>
  <si>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</si>
  <si>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</si>
  <si>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</si>
  <si>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</si>
  <si>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</si>
  <si>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</si>
  <si>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</si>
  <si>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</si>
  <si>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</si>
  <si>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</si>
  <si>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</si>
  <si>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</si>
  <si>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</si>
  <si>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</si>
  <si>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</si>
  <si>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</si>
  <si>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</si>
  <si>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</si>
  <si>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</si>
  <si>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</si>
  <si>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</si>
  <si>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</si>
  <si>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</si>
  <si>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</si>
  <si>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</si>
  <si>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</si>
  <si>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</si>
  <si>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</si>
  <si>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</si>
  <si>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</si>
  <si>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</si>
  <si>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</si>
  <si>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</si>
  <si>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</si>
  <si>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</si>
  <si>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</si>
  <si>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</si>
  <si>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</si>
  <si>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</si>
  <si>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</si>
  <si>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</si>
  <si>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</si>
  <si>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</si>
  <si>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</si>
  <si>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</si>
  <si>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</si>
  <si>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</si>
  <si>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</si>
  <si>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</si>
  <si>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</si>
  <si>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</si>
  <si>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</si>
  <si>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</si>
  <si>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</si>
  <si>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</si>
  <si>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</si>
  <si>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</si>
  <si>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</si>
  <si>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</si>
  <si>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</si>
  <si>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</si>
  <si>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</si>
  <si>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</si>
  <si>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</si>
  <si>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</si>
  <si>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</si>
  <si>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</si>
  <si>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</si>
  <si>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</si>
  <si>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</si>
  <si>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</si>
  <si>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</si>
  <si>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</si>
  <si>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</si>
  <si>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</si>
  <si>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</si>
  <si>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</si>
  <si>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</si>
  <si>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</si>
  <si>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</si>
  <si>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</si>
  <si>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</si>
  <si>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</si>
  <si>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</si>
  <si>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</si>
  <si>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</si>
  <si>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</si>
  <si>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</si>
  <si>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</si>
  <si>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</si>
  <si>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</si>
  <si>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</si>
  <si>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</si>
  <si>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</si>
  <si>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</si>
  <si>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</si>
  <si>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</si>
  <si>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</si>
  <si>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</si>
  <si>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</si>
  <si>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</si>
  <si>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</si>
  <si>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</si>
  <si>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</si>
  <si>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</si>
  <si>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</si>
  <si>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</si>
  <si>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</si>
  <si>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</si>
  <si>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</si>
  <si>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</si>
  <si>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</si>
  <si>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</si>
  <si>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</si>
  <si>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</si>
  <si>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</si>
  <si>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</si>
  <si>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</si>
  <si>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</si>
  <si>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</si>
  <si>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</si>
  <si>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</si>
  <si>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</si>
  <si>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</si>
  <si>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</si>
  <si>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</si>
  <si>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</si>
  <si>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</si>
  <si>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</si>
  <si>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</si>
  <si>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</si>
  <si>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</si>
  <si>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</si>
  <si>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</si>
  <si>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</si>
  <si>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</si>
  <si>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</si>
  <si>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</si>
  <si>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</si>
  <si>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</si>
  <si>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</si>
  <si>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</si>
  <si>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</si>
  <si>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</si>
  <si>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</si>
  <si>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</si>
  <si>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</si>
  <si>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</si>
  <si>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</si>
  <si>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</si>
  <si>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</si>
  <si>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</si>
  <si>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</si>
  <si>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</si>
  <si>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</si>
  <si>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</si>
  <si>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</si>
  <si>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</si>
  <si>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</si>
  <si>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</si>
  <si>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</si>
  <si>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</si>
  <si>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</si>
  <si>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</si>
  <si>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</si>
  <si>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</si>
  <si>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</si>
  <si>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</si>
  <si>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</si>
  <si>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</si>
  <si>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</si>
  <si>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</si>
  <si>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</si>
  <si>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</si>
  <si>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</si>
  <si>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</si>
  <si>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</si>
  <si>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</si>
  <si>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</si>
  <si>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</si>
  <si>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</si>
  <si>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</si>
  <si>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</si>
  <si>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</si>
  <si>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</si>
  <si>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</si>
  <si>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</si>
  <si>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</si>
  <si>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</si>
  <si>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</si>
  <si>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</si>
  <si>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</si>
  <si>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</si>
  <si>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</si>
  <si>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</si>
  <si>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</si>
  <si>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</si>
  <si>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</si>
  <si>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</si>
  <si>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</si>
  <si>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</si>
  <si>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</si>
  <si>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</si>
  <si>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</si>
  <si>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</si>
  <si>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</si>
  <si>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</si>
  <si>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</si>
  <si>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</si>
  <si>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</si>
  <si>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</si>
  <si>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</si>
  <si>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</si>
  <si>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</si>
  <si>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</si>
  <si>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</si>
  <si>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</si>
  <si>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</si>
  <si>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</si>
  <si>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</si>
  <si>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</si>
  <si>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</si>
  <si>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</si>
  <si>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</si>
  <si>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</si>
  <si>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</si>
  <si>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</si>
  <si>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</si>
  <si>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</si>
  <si>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</si>
  <si>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</si>
  <si>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</si>
  <si>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</si>
  <si>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</si>
  <si>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</si>
  <si>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</si>
  <si>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</si>
  <si>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</si>
  <si>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</si>
  <si>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</si>
  <si>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</si>
  <si>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</si>
  <si>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</si>
  <si>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</si>
  <si>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</si>
  <si>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</si>
  <si>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</si>
  <si>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</si>
  <si>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</si>
  <si>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</si>
  <si>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</si>
  <si>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</si>
  <si>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</si>
  <si>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</si>
  <si>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</si>
  <si>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</si>
  <si>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</si>
  <si>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</si>
  <si>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</si>
  <si>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</si>
  <si>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</si>
  <si>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</si>
  <si>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</si>
  <si>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</si>
  <si>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</si>
  <si>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</si>
  <si>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</si>
  <si>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</si>
  <si>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</si>
  <si>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</si>
  <si>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</si>
  <si>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</si>
  <si>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</si>
  <si>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</si>
  <si>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</si>
  <si>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</si>
  <si>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</si>
  <si>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</si>
  <si>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</si>
  <si>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</si>
  <si>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</si>
  <si>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</si>
  <si>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</si>
  <si>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</si>
  <si>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</si>
  <si>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</si>
  <si>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</si>
  <si>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</si>
  <si>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</si>
  <si>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</si>
  <si>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</si>
  <si>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</si>
  <si>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</si>
  <si>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</si>
  <si>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</si>
  <si>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</si>
  <si>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</si>
  <si>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</si>
  <si>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</si>
  <si>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</si>
  <si>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</si>
  <si>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</si>
  <si>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</si>
  <si>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</si>
  <si>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</si>
  <si>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</si>
  <si>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</si>
  <si>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</si>
  <si>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</si>
  <si>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</si>
  <si>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</si>
  <si>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</si>
  <si>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</si>
  <si>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</si>
  <si>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</si>
  <si>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</si>
  <si>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</si>
  <si>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</si>
  <si>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</si>
  <si>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</si>
  <si>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</si>
  <si>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</si>
  <si>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</si>
  <si>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</si>
  <si>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</si>
  <si>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</si>
  <si>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</si>
  <si>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</si>
  <si>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</si>
  <si>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</si>
  <si>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</si>
  <si>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</si>
  <si>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</si>
  <si>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</si>
  <si>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</si>
  <si>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</si>
  <si>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</si>
  <si>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</si>
  <si>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</si>
  <si>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</si>
  <si>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</si>
  <si>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</si>
  <si>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</si>
  <si>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</si>
  <si>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</si>
  <si>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</si>
  <si>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</si>
  <si>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</si>
  <si>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</si>
  <si>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</si>
  <si>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</si>
  <si>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</si>
  <si>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</si>
  <si>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</si>
  <si>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</si>
  <si>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</si>
  <si>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</si>
  <si>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</si>
  <si>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</si>
  <si>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</si>
  <si>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</si>
  <si>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</si>
  <si>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</si>
  <si>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</si>
  <si>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</si>
  <si>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</si>
  <si>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</si>
  <si>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</si>
  <si>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</si>
  <si>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</si>
  <si>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</si>
  <si>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</si>
  <si>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</si>
  <si>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</si>
  <si>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</si>
  <si>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</si>
  <si>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</si>
  <si>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</si>
  <si>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</si>
  <si>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</si>
  <si>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</si>
  <si>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</si>
  <si>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</si>
  <si>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</si>
  <si>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</si>
  <si>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</si>
  <si>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</si>
  <si>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</si>
  <si>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</si>
  <si>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</si>
  <si>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</si>
  <si>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</si>
  <si>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</si>
  <si>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</si>
  <si>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</si>
  <si>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</si>
  <si>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</si>
  <si>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</si>
  <si>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</si>
  <si>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</si>
  <si>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</si>
  <si>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</si>
  <si>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</si>
  <si>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</si>
  <si>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</si>
  <si>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</si>
  <si>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</si>
  <si>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</si>
  <si>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</si>
  <si>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</si>
  <si>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</si>
  <si>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</si>
  <si>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</si>
  <si>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</si>
  <si>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</si>
  <si>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</si>
  <si>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</si>
  <si>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</si>
  <si>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</si>
  <si>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</si>
  <si>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</si>
  <si>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</si>
  <si>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</si>
  <si>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</si>
  <si>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</si>
  <si>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</si>
  <si>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</si>
  <si>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</si>
  <si>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</si>
  <si>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</si>
  <si>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</si>
  <si>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</si>
  <si>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</si>
  <si>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</si>
  <si>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</si>
  <si>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</si>
  <si>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</si>
  <si>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</si>
  <si>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</si>
  <si>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</si>
  <si>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</si>
  <si>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</si>
  <si>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</si>
  <si>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</si>
  <si>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</si>
  <si>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</si>
  <si>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</si>
  <si>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</si>
  <si>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</si>
  <si>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</si>
  <si>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</si>
  <si>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</si>
  <si>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</si>
  <si>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</si>
  <si>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</si>
  <si>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</si>
  <si>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</si>
  <si>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</si>
  <si>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</si>
  <si>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</si>
  <si>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</si>
  <si>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</si>
  <si>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</si>
  <si>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</si>
  <si>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</si>
  <si>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</si>
  <si>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</si>
  <si>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</si>
  <si>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</si>
  <si>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</si>
  <si>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</si>
  <si>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</si>
  <si>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</si>
  <si>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</si>
  <si>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</si>
  <si>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</si>
  <si>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</si>
  <si>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</si>
  <si>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</si>
  <si>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</si>
  <si>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</si>
  <si>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</si>
  <si>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</si>
  <si>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</si>
  <si>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</si>
  <si>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</si>
  <si>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</si>
  <si>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</si>
  <si>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</si>
  <si>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</si>
  <si>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</si>
  <si>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</si>
  <si>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</si>
  <si>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</si>
  <si>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</si>
  <si>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</si>
  <si>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</si>
  <si>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</si>
  <si>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</si>
  <si>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</si>
  <si>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</si>
  <si>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</si>
  <si>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</si>
  <si>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</si>
  <si>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</si>
  <si>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</si>
  <si>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</si>
  <si>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</si>
  <si>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</si>
  <si>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</si>
  <si>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</si>
  <si>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</si>
  <si>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</si>
  <si>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</si>
  <si>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</si>
  <si>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</si>
  <si>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</si>
  <si>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</si>
  <si>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</si>
  <si>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</si>
  <si>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</si>
  <si>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</si>
  <si>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</si>
  <si>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</si>
  <si>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</si>
  <si>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</si>
  <si>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</si>
  <si>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</si>
  <si>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</si>
  <si>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</si>
  <si>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</si>
  <si>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</si>
  <si>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</si>
  <si>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</si>
  <si>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</si>
  <si>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</si>
  <si>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</si>
  <si>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</si>
  <si>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</si>
  <si>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</si>
  <si>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</si>
  <si>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</si>
  <si>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</si>
  <si>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</si>
  <si>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</si>
  <si>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</si>
  <si>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</si>
  <si>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</si>
  <si>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</si>
  <si>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</si>
  <si>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</si>
  <si>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</si>
  <si>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</si>
  <si>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</si>
  <si>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</si>
  <si>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</si>
  <si>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</si>
  <si>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</si>
  <si>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</si>
  <si>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</si>
  <si>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</si>
  <si>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</si>
  <si>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</si>
  <si>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</si>
  <si>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</si>
  <si>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</si>
  <si>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</si>
  <si>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</si>
  <si>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</si>
  <si>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</si>
  <si>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</si>
  <si>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</si>
  <si>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</si>
  <si>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</si>
  <si>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</si>
  <si>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</si>
  <si>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</si>
  <si>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</si>
  <si>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</si>
  <si>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</si>
  <si>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</si>
  <si>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</si>
  <si>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</si>
  <si>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</si>
  <si>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</si>
  <si>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</si>
  <si>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</si>
  <si>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</si>
  <si>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</si>
  <si>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</si>
  <si>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</si>
  <si>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</si>
  <si>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</si>
  <si>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</si>
  <si>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</si>
  <si>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</si>
  <si>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</si>
  <si>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</si>
  <si>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</si>
  <si>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</si>
  <si>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</si>
  <si>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</si>
  <si>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</si>
  <si>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</si>
  <si>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</si>
  <si>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</si>
  <si>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</si>
  <si>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</si>
  <si>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</si>
  <si>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</si>
  <si>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</si>
  <si>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</si>
  <si>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</si>
  <si>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</si>
  <si>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</si>
  <si>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</si>
  <si>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</si>
  <si>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</si>
  <si>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</si>
  <si>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</si>
  <si>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</si>
  <si>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</si>
  <si>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</si>
  <si>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</si>
  <si>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</si>
  <si>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</si>
  <si>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</si>
  <si>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</si>
  <si>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</si>
  <si>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</si>
  <si>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</si>
  <si>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</si>
  <si>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</si>
  <si>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</si>
  <si>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</si>
  <si>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</si>
  <si>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</si>
  <si>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</si>
  <si>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</si>
  <si>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</si>
  <si>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</si>
  <si>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</si>
  <si>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</si>
  <si>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</si>
  <si>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</si>
  <si>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</si>
  <si>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</si>
  <si>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</si>
  <si>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</si>
  <si>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</si>
  <si>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</si>
  <si>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</si>
  <si>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</si>
  <si>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</si>
  <si>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</si>
  <si>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</si>
  <si>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</si>
  <si>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</si>
  <si>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</si>
  <si>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</si>
  <si>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</si>
  <si>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</si>
  <si>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</si>
  <si>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</si>
  <si>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</si>
  <si>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</si>
  <si>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</si>
  <si>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</si>
  <si>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</si>
  <si>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</si>
  <si>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</si>
  <si>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</si>
  <si>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</si>
  <si>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</si>
  <si>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</si>
  <si>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</si>
  <si>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</si>
  <si>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</si>
  <si>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</si>
  <si>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</si>
  <si>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</si>
  <si>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</si>
  <si>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</si>
  <si>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</si>
  <si>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</si>
  <si>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</si>
  <si>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</si>
  <si>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</si>
  <si>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</si>
  <si>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</si>
  <si>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</si>
  <si>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</si>
  <si>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</si>
  <si>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</si>
  <si>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</si>
  <si>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</si>
  <si>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</si>
  <si>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</si>
  <si>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</si>
  <si>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</si>
  <si>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</si>
  <si>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</si>
  <si>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</si>
  <si>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</si>
  <si>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</si>
  <si>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</si>
  <si>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</si>
  <si>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</si>
  <si>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</si>
  <si>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</si>
  <si>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</si>
  <si>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</si>
  <si>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</si>
  <si>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</si>
  <si>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</si>
  <si>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</si>
  <si>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</si>
  <si>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</si>
  <si>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</si>
  <si>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</si>
  <si>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</si>
  <si>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</si>
  <si>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</si>
  <si>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</si>
  <si>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</si>
  <si>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</si>
  <si>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</si>
  <si>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</si>
  <si>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</si>
  <si>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</si>
  <si>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</si>
  <si>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</si>
  <si>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</si>
  <si>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</si>
  <si>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</si>
  <si>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</si>
  <si>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</si>
  <si>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</si>
  <si>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</si>
  <si>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</si>
  <si>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</si>
  <si>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</si>
  <si>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</si>
  <si>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</si>
  <si>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</si>
  <si>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</si>
  <si>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</si>
  <si>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</si>
  <si>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</si>
  <si>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</si>
  <si>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</si>
  <si>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</si>
  <si>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</si>
  <si>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</si>
  <si>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</si>
  <si>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</si>
  <si>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</si>
  <si>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</si>
  <si>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</si>
  <si>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</si>
  <si>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</si>
  <si>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</si>
  <si>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</si>
  <si>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</si>
  <si>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</si>
  <si>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</si>
  <si>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</si>
  <si>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</si>
  <si>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</si>
  <si>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</si>
  <si>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</si>
  <si>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</si>
  <si>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</si>
  <si>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</si>
  <si>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</si>
  <si>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</si>
  <si>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</si>
  <si>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</si>
  <si>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</si>
  <si>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</si>
  <si>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</si>
  <si>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</si>
  <si>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</si>
  <si>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</si>
  <si>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</si>
  <si>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</si>
  <si>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</si>
  <si>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</si>
  <si>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</si>
  <si>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</si>
  <si>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</si>
  <si>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</si>
  <si>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</si>
  <si>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</si>
  <si>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</si>
  <si>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</si>
  <si>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</si>
  <si>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</si>
  <si>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</si>
  <si>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</si>
  <si>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</si>
  <si>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</si>
  <si>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</si>
  <si>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</si>
  <si>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</si>
  <si>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</si>
  <si>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</si>
  <si>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</si>
  <si>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</si>
  <si>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</si>
  <si>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</si>
  <si>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</si>
  <si>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</si>
  <si>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</si>
  <si>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</si>
  <si>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</si>
  <si>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</si>
  <si>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</si>
  <si>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</si>
  <si>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</si>
  <si>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</si>
  <si>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</si>
  <si>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</si>
  <si>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</si>
  <si>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</si>
  <si>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</si>
  <si>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</si>
  <si>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</si>
  <si>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</si>
  <si>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</si>
  <si>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</si>
  <si>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</si>
  <si>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</si>
  <si>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</si>
  <si>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</si>
  <si>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</si>
  <si>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</si>
  <si>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</si>
  <si>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</si>
  <si>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</si>
  <si>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</si>
  <si>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</si>
  <si>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</si>
  <si>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</si>
  <si>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</si>
  <si>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</si>
  <si>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</si>
  <si>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</si>
  <si>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</si>
  <si>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</si>
  <si>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</si>
  <si>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</si>
  <si>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</si>
  <si>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</si>
  <si>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</si>
  <si>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</si>
  <si>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</si>
  <si>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</si>
  <si>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</si>
  <si>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</si>
  <si>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</si>
  <si>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</si>
  <si>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</si>
  <si>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</si>
  <si>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</si>
  <si>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</si>
  <si>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</si>
  <si>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</si>
  <si>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</si>
  <si>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</si>
  <si>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</si>
  <si>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</si>
  <si>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</si>
  <si>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</si>
  <si>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</si>
  <si>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</si>
  <si>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</si>
  <si>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</si>
  <si>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</si>
  <si>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</si>
  <si>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</si>
  <si>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</si>
  <si>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</si>
  <si>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</si>
  <si>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</si>
  <si>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</si>
  <si>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</si>
  <si>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</si>
  <si>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</si>
  <si>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</si>
  <si>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</si>
  <si>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</si>
  <si>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</si>
  <si>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</si>
  <si>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</si>
  <si>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</si>
  <si>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</si>
  <si>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</si>
  <si>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</si>
  <si>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</si>
  <si>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</si>
  <si>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</si>
  <si>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</si>
  <si>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</si>
  <si>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</si>
  <si>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</si>
  <si>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</si>
  <si>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</si>
  <si>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</si>
  <si>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</si>
  <si>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</si>
  <si>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</si>
  <si>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</si>
  <si>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</si>
  <si>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</si>
  <si>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</si>
  <si>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</si>
  <si>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</si>
  <si>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</si>
  <si>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</si>
  <si>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</si>
  <si>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</si>
  <si>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</si>
  <si>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</si>
  <si>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</si>
  <si>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</si>
  <si>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</si>
  <si>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</si>
  <si>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</si>
  <si>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</si>
  <si>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</si>
  <si>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</si>
  <si>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</si>
  <si>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</si>
  <si>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</si>
  <si>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</si>
  <si>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</si>
  <si>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</si>
  <si>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</si>
  <si>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</si>
  <si>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</si>
  <si>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</si>
  <si>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</si>
  <si>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</si>
  <si>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</si>
  <si>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</si>
  <si>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</si>
  <si>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</si>
  <si>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</si>
  <si>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</si>
  <si>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</si>
  <si>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</si>
  <si>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</si>
  <si>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</si>
  <si>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</si>
  <si>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</si>
  <si>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</si>
  <si>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</si>
  <si>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</si>
  <si>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</si>
  <si>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</si>
  <si>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</si>
  <si>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</si>
  <si>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</si>
  <si>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</si>
  <si>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</si>
  <si>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</si>
  <si>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</si>
  <si>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</si>
  <si>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</si>
  <si>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</si>
  <si>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</si>
  <si>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</si>
  <si>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</si>
  <si>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</si>
  <si>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</si>
  <si>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</si>
  <si>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</si>
  <si>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</si>
  <si>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</si>
  <si>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</si>
  <si>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</si>
  <si>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</si>
  <si>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</si>
  <si>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</si>
  <si>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</si>
  <si>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</si>
  <si>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</si>
  <si>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</si>
  <si>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</si>
  <si>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</si>
  <si>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</si>
  <si>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</si>
  <si>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</si>
  <si>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</si>
  <si>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</si>
  <si>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</si>
  <si>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</si>
  <si>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</si>
  <si>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</si>
  <si>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</si>
  <si>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</si>
  <si>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</si>
  <si>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</si>
  <si>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</si>
  <si>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</si>
  <si>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</si>
  <si>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</si>
  <si>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</si>
  <si>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</si>
  <si>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</si>
  <si>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</si>
  <si>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</si>
  <si>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</si>
  <si>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</si>
  <si>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</si>
  <si>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</si>
  <si>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</si>
  <si>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</si>
  <si>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</si>
  <si>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</si>
  <si>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</si>
  <si>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</si>
  <si>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</si>
  <si>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</si>
  <si>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</si>
  <si>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</si>
  <si>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</si>
  <si>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</si>
  <si>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</si>
  <si>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</si>
  <si>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</si>
  <si>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</si>
  <si>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</si>
  <si>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</si>
  <si>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</si>
  <si>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</si>
  <si>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</si>
  <si>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</si>
  <si>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</si>
  <si>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</si>
  <si>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</si>
  <si>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</si>
  <si>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</si>
  <si>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</si>
  <si>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</si>
  <si>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</si>
  <si>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</si>
  <si>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</si>
  <si>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</si>
  <si>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</si>
  <si>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</si>
  <si>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</si>
  <si>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</si>
  <si>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</si>
  <si>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</si>
  <si>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</si>
  <si>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</si>
  <si>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</si>
  <si>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</si>
  <si>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</si>
  <si>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</si>
  <si>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</si>
  <si>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</si>
  <si>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</si>
  <si>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</si>
  <si>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</si>
  <si>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</si>
  <si>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</si>
  <si>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</si>
  <si>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</si>
  <si>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</si>
  <si>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</si>
  <si>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</si>
  <si>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</si>
  <si>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</si>
  <si>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</si>
  <si>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</si>
  <si>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</si>
  <si>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</si>
  <si>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</si>
  <si>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</si>
  <si>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</si>
  <si>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</si>
  <si>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</si>
  <si>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</si>
  <si>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</si>
  <si>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</si>
  <si>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</si>
  <si>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</si>
  <si>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</si>
  <si>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</si>
  <si>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</si>
  <si>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</si>
  <si>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</si>
  <si>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</si>
  <si>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</si>
  <si>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</si>
  <si>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</si>
  <si>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</si>
  <si>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</si>
  <si>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</si>
  <si>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</si>
  <si>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</si>
  <si>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</si>
  <si>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</si>
  <si>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</si>
  <si>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</si>
  <si>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</si>
  <si>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</si>
  <si>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</si>
  <si>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</si>
  <si>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</si>
  <si>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</si>
  <si>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</si>
  <si>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</si>
  <si>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</si>
  <si>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</si>
  <si>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</si>
  <si>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</si>
  <si>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</si>
  <si>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</si>
  <si>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</si>
  <si>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</si>
  <si>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</si>
  <si>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</si>
  <si>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</si>
  <si>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</si>
  <si>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</si>
  <si>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</si>
  <si>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</si>
  <si>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</si>
  <si>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</si>
  <si>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</si>
  <si>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</si>
  <si>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</si>
  <si>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</si>
  <si>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</si>
  <si>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</si>
  <si>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</si>
  <si>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</si>
  <si>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</si>
  <si>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</si>
  <si>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</si>
  <si>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</si>
  <si>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</si>
  <si>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</si>
  <si>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</si>
  <si>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</si>
  <si>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</si>
  <si>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</si>
  <si>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</si>
  <si>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</si>
  <si>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</si>
  <si>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</si>
  <si>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</si>
  <si>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</si>
  <si>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</si>
  <si>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</si>
  <si>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</si>
  <si>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</si>
  <si>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</si>
  <si>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</si>
  <si>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</si>
  <si>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</si>
  <si>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</si>
  <si>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</si>
  <si>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</si>
  <si>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</si>
  <si>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</si>
  <si>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</si>
  <si>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</si>
  <si>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</si>
  <si>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</si>
  <si>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</si>
  <si>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</si>
  <si>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</si>
  <si>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</si>
  <si>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</si>
  <si>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</si>
  <si>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</si>
  <si>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</si>
  <si>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</si>
  <si>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</si>
  <si>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</si>
  <si>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</si>
  <si>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</si>
  <si>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</si>
  <si>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</si>
  <si>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</si>
  <si>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</si>
  <si>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</si>
  <si>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</si>
  <si>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</si>
  <si>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</si>
  <si>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</si>
  <si>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</si>
  <si>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</si>
  <si>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</si>
  <si>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</si>
  <si>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</si>
  <si>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</si>
  <si>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</si>
  <si>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</si>
  <si>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</si>
  <si>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</si>
  <si>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</si>
  <si>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</si>
  <si>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</si>
  <si>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</si>
  <si>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</si>
  <si>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</si>
  <si>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</si>
  <si>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</si>
  <si>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</si>
  <si>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</si>
  <si>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</si>
  <si>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</si>
  <si>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</si>
  <si>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</si>
  <si>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</si>
  <si>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</si>
  <si>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</si>
  <si>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</si>
  <si>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</si>
  <si>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</si>
  <si>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</si>
  <si>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</si>
  <si>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</si>
  <si>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</si>
  <si>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</si>
  <si>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</si>
  <si>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</si>
  <si>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</si>
  <si>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</si>
  <si>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</si>
  <si>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</si>
  <si>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</si>
  <si>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</si>
  <si>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</si>
  <si>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</si>
  <si>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</si>
  <si>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</si>
  <si>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</si>
  <si>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</si>
  <si>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</si>
  <si>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</si>
  <si>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</si>
  <si>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</si>
  <si>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</si>
  <si>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</si>
  <si>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</si>
  <si>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</si>
  <si>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</si>
  <si>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</si>
  <si>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</si>
  <si>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</si>
  <si>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</si>
  <si>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</si>
  <si>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</si>
  <si>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</si>
  <si>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</si>
  <si>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</si>
  <si>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</si>
  <si>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</si>
  <si>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</si>
  <si>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</si>
  <si>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</si>
  <si>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</si>
  <si>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</si>
  <si>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</si>
  <si>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</si>
  <si>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</si>
  <si>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</si>
  <si>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</si>
  <si>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</si>
  <si>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</si>
  <si>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</si>
  <si>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</si>
  <si>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</si>
  <si>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</si>
  <si>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</si>
  <si>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</si>
  <si>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</si>
  <si>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</si>
  <si>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</si>
  <si>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</si>
  <si>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</si>
  <si>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</si>
  <si>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</si>
  <si>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</si>
  <si>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</si>
  <si>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</si>
  <si>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</si>
  <si>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</si>
  <si>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</si>
  <si>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</si>
  <si>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</si>
  <si>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</si>
  <si>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</si>
  <si>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</si>
  <si>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</si>
  <si>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</si>
  <si>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</si>
  <si>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</si>
  <si>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</si>
  <si>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</si>
  <si>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</si>
  <si>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</si>
  <si>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</si>
  <si>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</si>
  <si>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</si>
  <si>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</si>
  <si>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</si>
  <si>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</si>
  <si>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</si>
  <si>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</si>
  <si>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</si>
  <si>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</si>
  <si>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</si>
  <si>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</si>
  <si>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</si>
  <si>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</si>
  <si>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</si>
  <si>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</si>
  <si>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</si>
  <si>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</si>
  <si>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</si>
  <si>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</si>
  <si>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</si>
  <si>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</si>
  <si>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</si>
  <si>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</si>
  <si>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</si>
  <si>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</si>
  <si>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</si>
  <si>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</si>
  <si>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</si>
  <si>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</si>
  <si>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</si>
  <si>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</si>
  <si>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</si>
  <si>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</si>
  <si>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</si>
  <si>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</si>
  <si>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</si>
  <si>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</si>
  <si>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</si>
  <si>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</si>
  <si>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</si>
  <si>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</si>
  <si>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</si>
  <si>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</si>
  <si>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</si>
  <si>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</si>
  <si>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</si>
  <si>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</si>
  <si>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</si>
  <si>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</si>
  <si>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</si>
  <si>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</si>
  <si>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</si>
  <si>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</si>
  <si>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</si>
  <si>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</si>
  <si>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</si>
  <si>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</si>
  <si>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</si>
  <si>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</si>
  <si>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</si>
  <si>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</si>
  <si>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</si>
  <si>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</si>
  <si>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</si>
  <si>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</si>
  <si>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</si>
  <si>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</si>
  <si>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</si>
  <si>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</si>
  <si>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</si>
  <si>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</si>
  <si>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</si>
  <si>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</si>
  <si>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</si>
  <si>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</si>
  <si>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</si>
  <si>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</si>
  <si>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</si>
  <si>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</si>
  <si>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</si>
  <si>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</si>
  <si>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</si>
  <si>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</si>
  <si>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</si>
  <si>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</si>
  <si>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</si>
  <si>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</si>
  <si>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</si>
  <si>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</si>
  <si>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</si>
  <si>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</si>
  <si>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</si>
  <si>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</si>
  <si>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</si>
  <si>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</si>
  <si>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</si>
  <si>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</si>
  <si>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</si>
  <si>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</si>
  <si>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</si>
  <si>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</si>
  <si>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</si>
  <si>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</si>
  <si>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</si>
  <si>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</si>
  <si>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</si>
  <si>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</si>
  <si>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</si>
  <si>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</si>
  <si>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</si>
  <si>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</si>
  <si>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</si>
  <si>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</si>
  <si>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</si>
  <si>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</si>
  <si>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</si>
  <si>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</si>
  <si>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</si>
  <si>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</si>
  <si>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</si>
  <si>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</si>
  <si>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</si>
  <si>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</si>
  <si>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</si>
  <si>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</si>
  <si>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</si>
  <si>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</si>
  <si>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</si>
  <si>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</si>
  <si>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</si>
  <si>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</si>
  <si>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</si>
  <si>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</si>
  <si>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</si>
  <si>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</si>
  <si>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</si>
  <si>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</si>
  <si>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</si>
  <si>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</si>
  <si>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</si>
  <si>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</si>
  <si>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</si>
  <si>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</si>
  <si>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</si>
  <si>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</si>
  <si>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</si>
  <si>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</si>
  <si>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</si>
  <si>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</si>
  <si>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</si>
  <si>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</si>
  <si>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</si>
  <si>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</si>
  <si>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</si>
  <si>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</si>
  <si>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</si>
  <si>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</si>
  <si>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</si>
  <si>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</si>
  <si>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</si>
  <si>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</si>
  <si>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</si>
  <si>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</si>
  <si>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</si>
  <si>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</si>
  <si>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</si>
  <si>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</si>
  <si>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</si>
  <si>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</si>
  <si>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</si>
  <si>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</si>
  <si>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</si>
  <si>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</si>
  <si>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</si>
  <si>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</si>
  <si>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</si>
  <si>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</si>
  <si>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</si>
  <si>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</si>
  <si>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</si>
  <si>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</si>
  <si>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</si>
  <si>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</si>
  <si>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</si>
  <si>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</si>
  <si>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</si>
  <si>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</si>
  <si>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</si>
  <si>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</si>
  <si>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</si>
  <si>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</si>
  <si>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</si>
  <si>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</si>
  <si>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</si>
  <si>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</si>
  <si>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</si>
  <si>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</si>
  <si>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</si>
  <si>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</si>
  <si>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</si>
  <si>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</si>
  <si>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</si>
  <si>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</si>
  <si>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</si>
  <si>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</si>
  <si>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</si>
  <si>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</si>
  <si>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</si>
  <si>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</si>
  <si>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</si>
  <si>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</si>
  <si>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</si>
  <si>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</si>
  <si>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</si>
  <si>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</si>
  <si>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</si>
  <si>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</si>
  <si>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</si>
  <si>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</si>
  <si>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</si>
  <si>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</si>
  <si>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</si>
  <si>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</si>
  <si>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</si>
  <si>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</si>
  <si>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</si>
  <si>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</si>
  <si>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</si>
  <si>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</si>
  <si>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</si>
  <si>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</si>
  <si>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</si>
  <si>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</si>
  <si>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</si>
  <si>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</si>
  <si>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</si>
  <si>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</si>
  <si>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</si>
  <si>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</si>
  <si>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</si>
  <si>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</si>
  <si>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</si>
  <si>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</si>
  <si>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</si>
  <si>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</si>
  <si>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</si>
  <si>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</si>
  <si>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</si>
  <si>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</si>
  <si>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</si>
  <si>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</si>
  <si>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</si>
  <si>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</si>
  <si>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</si>
  <si>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</si>
  <si>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</si>
  <si>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</si>
  <si>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</si>
  <si>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</si>
  <si>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</si>
  <si>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</si>
  <si>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</si>
  <si>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</si>
  <si>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</si>
  <si>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</si>
  <si>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</si>
  <si>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</si>
  <si>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</si>
  <si>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</si>
  <si>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</si>
  <si>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</si>
  <si>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</si>
  <si>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</si>
  <si>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</si>
  <si>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</si>
  <si>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</si>
  <si>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</si>
  <si>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</si>
  <si>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</si>
  <si>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</si>
  <si>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</si>
  <si>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</si>
  <si>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</si>
  <si>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</si>
  <si>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</si>
  <si>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</si>
  <si>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</si>
  <si>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</si>
  <si>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</si>
  <si>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</si>
  <si>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</si>
  <si>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</si>
  <si>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</si>
  <si>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</si>
  <si>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</si>
  <si>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</si>
  <si>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</si>
  <si>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</si>
  <si>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</si>
  <si>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</si>
  <si>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</si>
  <si>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</si>
  <si>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</si>
  <si>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</si>
  <si>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</si>
  <si>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</si>
  <si>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</si>
  <si>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</si>
  <si>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</si>
  <si>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</si>
  <si>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</si>
  <si>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</si>
  <si>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</si>
  <si>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</si>
  <si>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</si>
  <si>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</si>
  <si>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</si>
  <si>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</si>
  <si>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</si>
  <si>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</si>
  <si>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</si>
  <si>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</si>
  <si>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</si>
  <si>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</si>
  <si>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</si>
  <si>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</si>
  <si>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</si>
  <si>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</si>
  <si>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</si>
  <si>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</si>
  <si>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</si>
  <si>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</si>
  <si>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</si>
  <si>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</si>
  <si>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</si>
  <si>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</si>
  <si>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</si>
  <si>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</si>
  <si>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</si>
  <si>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</si>
  <si>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</si>
  <si>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</si>
  <si>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</si>
  <si>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</si>
  <si>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</si>
  <si>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</si>
  <si>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</si>
  <si>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</si>
  <si>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</si>
  <si>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</si>
  <si>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</si>
  <si>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</si>
  <si>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</si>
  <si>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</si>
  <si>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</si>
  <si>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</si>
  <si>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</si>
  <si>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</si>
  <si>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</si>
  <si>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</si>
  <si>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</si>
  <si>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</si>
  <si>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</si>
  <si>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</si>
  <si>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</si>
  <si>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</si>
  <si>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</si>
  <si>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</si>
  <si>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</si>
  <si>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</si>
  <si>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</si>
  <si>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</si>
  <si>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</si>
  <si>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</si>
  <si>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</si>
  <si>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</si>
  <si>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</si>
  <si>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</si>
  <si>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</si>
  <si>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</si>
  <si>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</si>
  <si>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</si>
  <si>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</si>
  <si>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</si>
  <si>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</si>
  <si>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</si>
  <si>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</si>
  <si>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</si>
  <si>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</si>
  <si>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</si>
  <si>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</si>
  <si>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</si>
  <si>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</si>
  <si>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</si>
  <si>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</si>
  <si>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</si>
  <si>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</si>
  <si>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</si>
  <si>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</si>
  <si>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</si>
  <si>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</si>
  <si>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</si>
  <si>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</si>
  <si>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</si>
  <si>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</si>
  <si>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</si>
  <si>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</si>
  <si>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</si>
  <si>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</si>
  <si>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</si>
  <si>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</si>
  <si>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</si>
  <si>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</si>
  <si>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</si>
  <si>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</si>
  <si>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</si>
  <si>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</si>
  <si>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</si>
  <si>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</si>
  <si>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</si>
  <si>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</si>
  <si>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</si>
  <si>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</si>
  <si>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</si>
  <si>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</si>
  <si>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</si>
  <si>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</si>
  <si>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</si>
  <si>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</si>
  <si>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</si>
  <si>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</si>
  <si>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</si>
  <si>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</si>
  <si>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</si>
  <si>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</si>
  <si>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</si>
  <si>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</si>
  <si>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</si>
  <si>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</si>
  <si>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</si>
  <si>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</si>
  <si>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</si>
  <si>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</si>
  <si>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</si>
  <si>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</si>
  <si>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</si>
  <si>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</si>
  <si>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</si>
  <si>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</si>
  <si>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</si>
  <si>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</si>
  <si>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</si>
  <si>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</si>
  <si>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</si>
  <si>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</si>
  <si>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</si>
  <si>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</si>
  <si>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</si>
  <si>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</si>
  <si>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</si>
  <si>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</si>
  <si>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</si>
  <si>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</si>
  <si>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</si>
  <si>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</si>
  <si>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</si>
  <si>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</si>
  <si>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</si>
  <si>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</si>
  <si>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</si>
  <si>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</si>
  <si>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</si>
  <si>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</si>
  <si>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</si>
  <si>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</si>
  <si>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</si>
  <si>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</si>
  <si>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</si>
  <si>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</si>
  <si>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</si>
  <si>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</si>
  <si>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</si>
  <si>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</si>
  <si>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</si>
  <si>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</si>
  <si>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</si>
  <si>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</si>
  <si>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</si>
  <si>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</si>
  <si>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</si>
  <si>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</si>
  <si>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</si>
  <si>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</si>
  <si>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</si>
  <si>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</si>
  <si>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</si>
  <si>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</si>
  <si>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</si>
  <si>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</si>
  <si>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</si>
  <si>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</si>
  <si>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</si>
  <si>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</si>
  <si>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</si>
  <si>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</si>
  <si>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</si>
  <si>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</si>
  <si>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</si>
  <si>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</si>
  <si>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</si>
  <si>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</si>
  <si>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</si>
  <si>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</si>
  <si>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</si>
  <si>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</si>
  <si>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</si>
  <si>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</si>
  <si>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</si>
  <si>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</si>
  <si>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</si>
  <si>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</si>
  <si>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</si>
  <si>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</si>
  <si>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</si>
  <si>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</si>
  <si>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</si>
  <si>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</si>
  <si>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</si>
  <si>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</si>
  <si>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</si>
  <si>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</si>
  <si>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</si>
  <si>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</si>
  <si>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</si>
  <si>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</si>
  <si>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</si>
  <si>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</si>
  <si>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</si>
  <si>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</si>
  <si>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</si>
  <si>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</si>
  <si>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</si>
  <si>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</si>
  <si>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</si>
  <si>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</si>
  <si>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</si>
  <si>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</si>
  <si>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</si>
  <si>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</si>
  <si>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</si>
  <si>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</si>
  <si>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</si>
  <si>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</si>
  <si>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</si>
  <si>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</si>
  <si>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</si>
  <si>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</si>
  <si>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</si>
  <si>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</si>
  <si>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</si>
  <si>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</si>
  <si>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</si>
  <si>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</si>
  <si>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</si>
  <si>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</si>
  <si>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</si>
  <si>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</si>
  <si>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</si>
  <si>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</si>
  <si>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</si>
  <si>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</si>
  <si>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</si>
  <si>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</si>
  <si>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</si>
  <si>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</si>
  <si>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</si>
  <si>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</si>
  <si>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</si>
  <si>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</si>
  <si>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</si>
  <si>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</si>
  <si>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</si>
  <si>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</si>
  <si>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</si>
  <si>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</si>
  <si>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</si>
  <si>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</si>
  <si>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</si>
  <si>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</si>
  <si>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</si>
  <si>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</si>
  <si>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</si>
  <si>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</si>
  <si>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</si>
  <si>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</si>
  <si>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</si>
  <si>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</si>
  <si>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</si>
  <si>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</si>
  <si>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</si>
  <si>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</si>
  <si>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</si>
  <si>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</si>
  <si>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</si>
  <si>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</si>
  <si>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</si>
  <si>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</si>
  <si>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</si>
  <si>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</si>
  <si>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</si>
  <si>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</si>
  <si>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</si>
  <si>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</si>
  <si>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</si>
  <si>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</si>
  <si>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</si>
  <si>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</si>
  <si>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</si>
  <si>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</si>
  <si>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</si>
  <si>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</si>
  <si>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</si>
  <si>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</si>
  <si>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</si>
  <si>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</si>
  <si>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</si>
  <si>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</si>
  <si>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</si>
  <si>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</si>
  <si>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</si>
  <si>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</si>
  <si>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</si>
  <si>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</si>
  <si>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</si>
  <si>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</si>
  <si>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</si>
  <si>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</si>
  <si>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</si>
  <si>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</si>
  <si>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</si>
  <si>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</si>
  <si>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</si>
  <si>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</si>
  <si>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</si>
  <si>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</si>
  <si>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</si>
  <si>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</si>
  <si>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</si>
  <si>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</si>
  <si>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</si>
  <si>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</si>
  <si>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</si>
  <si>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</si>
  <si>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</si>
  <si>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</si>
  <si>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</si>
  <si>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</si>
  <si>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</si>
  <si>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</si>
  <si>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</si>
  <si>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</si>
  <si>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</si>
  <si>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</si>
  <si>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</si>
  <si>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</si>
  <si>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</si>
  <si>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</si>
  <si>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</si>
  <si>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</si>
  <si>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</si>
  <si>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</si>
  <si>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</si>
  <si>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</si>
  <si>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</si>
  <si>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</si>
  <si>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</si>
  <si>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</si>
  <si>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</si>
  <si>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</si>
  <si>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</si>
  <si>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</si>
  <si>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</si>
  <si>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</si>
  <si>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</si>
  <si>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</si>
  <si>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</si>
  <si>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</si>
  <si>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</si>
  <si>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</si>
  <si>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</si>
  <si>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</si>
  <si>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</si>
  <si>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</si>
  <si>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</si>
  <si>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</si>
  <si>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</si>
  <si>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</si>
  <si>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</si>
  <si>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</si>
  <si>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</si>
  <si>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</si>
  <si>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</si>
  <si>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</si>
  <si>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</si>
  <si>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</si>
  <si>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</si>
  <si>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</si>
  <si>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</si>
  <si>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</si>
  <si>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</si>
  <si>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</si>
  <si>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</si>
  <si>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</si>
  <si>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</si>
  <si>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</si>
  <si>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</si>
  <si>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</si>
  <si>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</si>
  <si>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</si>
  <si>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</si>
  <si>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</si>
  <si>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</si>
  <si>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</si>
  <si>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</si>
  <si>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</si>
  <si>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</si>
  <si>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</si>
  <si>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</si>
  <si>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</si>
  <si>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</si>
  <si>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</si>
  <si>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</si>
  <si>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</si>
  <si>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</si>
  <si>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</si>
  <si>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</si>
  <si>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</si>
  <si>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</si>
  <si>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</si>
  <si>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</si>
  <si>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</si>
  <si>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</si>
  <si>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</si>
  <si>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</si>
  <si>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</si>
  <si>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</si>
  <si>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</si>
  <si>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</si>
  <si>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</si>
  <si>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</si>
  <si>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</si>
  <si>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</si>
  <si>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</si>
  <si>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</si>
  <si>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</si>
  <si>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</si>
  <si>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</si>
  <si>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</si>
  <si>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</si>
  <si>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</si>
  <si>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</si>
  <si>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</si>
  <si>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</si>
  <si>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</si>
  <si>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</si>
  <si>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</si>
  <si>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</si>
  <si>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</si>
  <si>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</si>
  <si>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</si>
  <si>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</si>
  <si>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</si>
  <si>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</si>
  <si>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</si>
  <si>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</si>
  <si>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</si>
  <si>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</si>
  <si>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</si>
  <si>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</si>
  <si>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</si>
  <si>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</si>
  <si>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</si>
  <si>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</si>
  <si>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</si>
  <si>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</si>
  <si>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</si>
  <si>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</si>
  <si>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</si>
  <si>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</si>
  <si>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</si>
  <si>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</si>
  <si>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</si>
  <si>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</si>
  <si>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</si>
  <si>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</si>
  <si>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</si>
  <si>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</si>
  <si>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</si>
  <si>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</si>
  <si>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</si>
  <si>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</si>
  <si>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</si>
  <si>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</si>
  <si>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</si>
  <si>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</si>
  <si>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</si>
  <si>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</si>
  <si>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</si>
  <si>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</si>
  <si>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</si>
  <si>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</si>
  <si>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</si>
  <si>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</si>
  <si>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</si>
  <si>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</si>
  <si>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</si>
  <si>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</si>
  <si>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</si>
  <si>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</si>
  <si>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</si>
  <si>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</si>
  <si>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</si>
  <si>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</si>
  <si>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</si>
  <si>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</si>
  <si>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</si>
  <si>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</si>
  <si>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</si>
  <si>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</si>
  <si>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</si>
  <si>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</si>
  <si>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</si>
  <si>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</si>
  <si>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</si>
  <si>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</si>
  <si>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</si>
  <si>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</si>
  <si>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</si>
  <si>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</si>
  <si>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</si>
  <si>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</si>
  <si>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</si>
  <si>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</si>
  <si>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</si>
  <si>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</si>
  <si>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</si>
  <si>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</si>
  <si>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</si>
  <si>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</si>
  <si>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</si>
  <si>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</si>
  <si>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</si>
  <si>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</si>
  <si>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</si>
  <si>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</si>
  <si>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</si>
  <si>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</si>
  <si>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</si>
  <si>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</si>
  <si>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</si>
  <si>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</si>
  <si>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</si>
  <si>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</si>
  <si>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</si>
  <si>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</si>
  <si>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</si>
  <si>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</si>
  <si>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</si>
  <si>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</si>
  <si>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</si>
  <si>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</si>
  <si>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</si>
  <si>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</si>
  <si>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</si>
  <si>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</si>
  <si>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</si>
  <si>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</si>
  <si>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</si>
  <si>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</si>
  <si>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</si>
  <si>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</si>
  <si>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</si>
  <si>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</si>
  <si>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</si>
  <si>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</si>
  <si>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</si>
  <si>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</si>
  <si>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</si>
  <si>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</si>
  <si>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</si>
  <si>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</si>
  <si>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</si>
  <si>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</si>
  <si>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</si>
  <si>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</si>
  <si>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</si>
  <si>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</si>
  <si>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</si>
  <si>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</si>
  <si>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</si>
  <si>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</si>
  <si>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</si>
  <si>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</si>
  <si>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</si>
  <si>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</si>
  <si>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</si>
  <si>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</si>
  <si>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</si>
  <si>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</si>
  <si>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</si>
  <si>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</si>
  <si>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</si>
  <si>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</si>
  <si>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</si>
  <si>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</si>
  <si>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</si>
  <si>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</si>
  <si>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</si>
  <si>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</si>
  <si>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</si>
  <si>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</si>
  <si>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</si>
  <si>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</si>
  <si>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</si>
  <si>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</si>
  <si>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</si>
  <si>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</si>
  <si>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</si>
  <si>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</si>
  <si>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</si>
  <si>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</si>
  <si>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</si>
  <si>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</si>
  <si>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</si>
  <si>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</si>
  <si>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</si>
  <si>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</si>
  <si>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</si>
  <si>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</si>
  <si>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</si>
  <si>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</si>
  <si>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</si>
  <si>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</si>
  <si>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</si>
  <si>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</si>
  <si>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</si>
  <si>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</si>
  <si>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</si>
  <si>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</si>
  <si>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</si>
  <si>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</si>
  <si>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</si>
  <si>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</si>
  <si>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</si>
  <si>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</si>
  <si>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</si>
  <si>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</si>
  <si>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</si>
  <si>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</si>
  <si>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</si>
  <si>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</si>
  <si>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</si>
  <si>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</si>
  <si>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</si>
  <si>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</si>
  <si>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</si>
  <si>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</si>
  <si>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</si>
  <si>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</si>
  <si>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</si>
  <si>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</si>
  <si>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</si>
  <si>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</si>
  <si>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</si>
  <si>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</si>
  <si>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</si>
  <si>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</si>
  <si>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</si>
  <si>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</si>
  <si>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</si>
  <si>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</si>
  <si>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</si>
  <si>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</si>
  <si>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</si>
  <si>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</si>
  <si>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</si>
  <si>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</si>
  <si>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</si>
  <si>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</si>
  <si>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</si>
  <si>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</si>
  <si>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</si>
  <si>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</si>
  <si>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</si>
  <si>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</si>
  <si>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</si>
  <si>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</si>
  <si>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</si>
  <si>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</si>
  <si>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</si>
  <si>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</si>
  <si>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</si>
  <si>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</si>
  <si>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</si>
  <si>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</si>
  <si>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</si>
  <si>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</si>
  <si>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</si>
  <si>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</si>
  <si>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</si>
  <si>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</si>
  <si>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</si>
  <si>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</si>
  <si>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</si>
  <si>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</si>
  <si>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</si>
  <si>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</si>
  <si>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</si>
  <si>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</si>
  <si>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</si>
  <si>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</si>
  <si>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</si>
  <si>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</si>
  <si>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</si>
  <si>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</si>
  <si>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</si>
  <si>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</si>
  <si>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</si>
  <si>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</si>
  <si>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</si>
  <si>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</si>
  <si>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</si>
  <si>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</si>
  <si>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</si>
  <si>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</si>
  <si>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</si>
  <si>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</si>
  <si>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</si>
  <si>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</si>
  <si>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</si>
  <si>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</si>
  <si>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</si>
  <si>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</si>
  <si>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</si>
  <si>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</si>
  <si>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</si>
  <si>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</si>
  <si>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</si>
  <si>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</si>
  <si>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</si>
  <si>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</si>
  <si>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</si>
  <si>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</si>
  <si>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</si>
  <si>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</si>
  <si>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</si>
  <si>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</si>
  <si>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</si>
  <si>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</si>
  <si>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</si>
  <si>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</si>
  <si>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</si>
  <si>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</si>
  <si>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</si>
  <si>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</si>
  <si>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</si>
  <si>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</si>
  <si>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</si>
  <si>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</si>
  <si>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</si>
  <si>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</si>
  <si>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</si>
  <si>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</si>
  <si>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</si>
  <si>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</si>
  <si>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</si>
  <si>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</si>
  <si>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</si>
  <si>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</si>
  <si>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</si>
  <si>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</si>
  <si>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</si>
  <si>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</si>
  <si>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</si>
  <si>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</si>
  <si>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</si>
  <si>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</si>
  <si>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</si>
  <si>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</si>
  <si>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</si>
  <si>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</si>
  <si>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</si>
  <si>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</si>
  <si>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</si>
  <si>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</si>
  <si>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</si>
  <si>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</si>
  <si>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</si>
  <si>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</si>
  <si>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</si>
  <si>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</si>
  <si>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</si>
  <si>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</si>
  <si>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</si>
  <si>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</si>
  <si>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</si>
  <si>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</si>
  <si>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</si>
  <si>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</si>
  <si>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</si>
  <si>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</si>
  <si>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</si>
  <si>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</si>
  <si>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</si>
  <si>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</si>
  <si>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</si>
  <si>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</si>
  <si>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</si>
  <si>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</si>
  <si>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</si>
  <si>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</si>
  <si>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</si>
  <si>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</si>
  <si>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</si>
  <si>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</si>
  <si>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</si>
  <si>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</si>
  <si>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</si>
  <si>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</si>
  <si>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</si>
  <si>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</si>
  <si>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</si>
  <si>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</si>
  <si>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</si>
  <si>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</si>
  <si>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</si>
  <si>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</si>
  <si>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</si>
  <si>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</si>
  <si>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</si>
  <si>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</si>
  <si>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</si>
  <si>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</si>
  <si>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</si>
  <si>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</si>
  <si>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</si>
  <si>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</si>
  <si>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</si>
  <si>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</si>
  <si>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</si>
  <si>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</si>
  <si>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</si>
  <si>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</si>
  <si>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</si>
  <si>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</si>
  <si>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</si>
  <si>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</si>
  <si>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</si>
  <si>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</si>
  <si>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</si>
  <si>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</si>
  <si>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</si>
  <si>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</si>
  <si>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</si>
  <si>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</si>
  <si>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</si>
  <si>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</si>
  <si>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</si>
  <si>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</si>
  <si>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</si>
  <si>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</si>
  <si>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</si>
  <si>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</si>
  <si>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</si>
  <si>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</si>
  <si>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</si>
  <si>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</si>
  <si>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</si>
  <si>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</si>
  <si>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</si>
  <si>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</si>
  <si>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</si>
  <si>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</si>
  <si>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</si>
  <si>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</si>
  <si>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</si>
  <si>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</si>
  <si>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</si>
  <si>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</si>
  <si>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</si>
  <si>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</si>
  <si>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</si>
  <si>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</si>
  <si>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</si>
  <si>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</si>
  <si>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</si>
  <si>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</si>
  <si>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</si>
  <si>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</si>
  <si>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</si>
  <si>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</si>
  <si>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</si>
  <si>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</si>
  <si>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</si>
  <si>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</si>
  <si>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</si>
  <si>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</si>
  <si>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</si>
  <si>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</si>
  <si>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</si>
  <si>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</si>
  <si>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</si>
  <si>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</si>
  <si>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</si>
  <si>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</si>
  <si>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</si>
  <si>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</si>
  <si>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</si>
  <si>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</si>
  <si>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</si>
  <si>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</si>
  <si>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</si>
  <si>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</si>
  <si>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</si>
  <si>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</si>
  <si>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</si>
  <si>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</si>
  <si>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</si>
  <si>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</si>
  <si>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</si>
  <si>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</si>
  <si>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</si>
  <si>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</si>
  <si>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</si>
  <si>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</si>
  <si>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</si>
  <si>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</si>
  <si>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</si>
  <si>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</si>
  <si>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</si>
  <si>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</si>
  <si>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</si>
  <si>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</si>
  <si>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</si>
  <si>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</si>
  <si>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</si>
  <si>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</si>
  <si>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</si>
  <si>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</si>
  <si>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</si>
  <si>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</si>
  <si>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</si>
  <si>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</si>
  <si>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</si>
  <si>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</si>
  <si>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</si>
  <si>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</si>
  <si>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</si>
  <si>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</si>
  <si>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</si>
  <si>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</si>
  <si>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</si>
  <si>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</si>
  <si>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</si>
  <si>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</si>
  <si>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</si>
  <si>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</si>
  <si>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</si>
  <si>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</si>
  <si>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</si>
  <si>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</si>
  <si>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</si>
  <si>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</si>
  <si>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</si>
  <si>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</si>
  <si>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</si>
  <si>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</si>
  <si>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</si>
  <si>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</si>
  <si>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</si>
  <si>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</si>
  <si>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</si>
  <si>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</si>
  <si>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</si>
  <si>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</si>
  <si>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</si>
  <si>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</si>
  <si>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</si>
  <si>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</si>
  <si>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</si>
  <si>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</si>
  <si>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</si>
  <si>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</si>
  <si>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</si>
  <si>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</si>
  <si>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</si>
  <si>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</si>
  <si>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</si>
  <si>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</si>
  <si>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</si>
  <si>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</si>
  <si>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</si>
  <si>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</si>
  <si>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</si>
  <si>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</si>
  <si>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</si>
  <si>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</si>
  <si>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</si>
  <si>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</si>
  <si>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</si>
  <si>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</si>
  <si>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</si>
  <si>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</si>
  <si>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</si>
  <si>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</si>
  <si>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</si>
  <si>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</si>
  <si>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</si>
  <si>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</si>
  <si>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</si>
  <si>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</si>
  <si>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</si>
  <si>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</si>
  <si>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</si>
  <si>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</si>
  <si>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</si>
  <si>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</si>
  <si>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</si>
  <si>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</si>
  <si>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</si>
  <si>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</si>
  <si>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</si>
  <si>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</si>
  <si>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</si>
  <si>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</si>
  <si>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</si>
  <si>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</si>
  <si>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</si>
  <si>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</si>
  <si>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</si>
  <si>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</si>
  <si>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</si>
  <si>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</si>
  <si>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</si>
  <si>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</si>
  <si>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</si>
  <si>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</si>
  <si>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</si>
  <si>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</si>
  <si>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</si>
  <si>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</si>
  <si>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</si>
  <si>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</si>
  <si>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</si>
  <si>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</si>
  <si>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</si>
  <si>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</si>
  <si>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</si>
  <si>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</si>
  <si>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</si>
  <si>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</si>
  <si>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</si>
  <si>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</si>
  <si>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</si>
  <si>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</si>
  <si>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</si>
  <si>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</si>
  <si>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</si>
  <si>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</si>
  <si>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</si>
  <si>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</si>
  <si>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</si>
  <si>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</si>
  <si>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</si>
  <si>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</si>
  <si>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</si>
  <si>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</si>
  <si>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</si>
  <si>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</si>
  <si>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</si>
  <si>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</si>
  <si>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</si>
  <si>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</si>
  <si>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</si>
  <si>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</si>
  <si>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</si>
  <si>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</si>
  <si>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</si>
  <si>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</si>
  <si>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</si>
  <si>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</si>
  <si>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</si>
  <si>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</si>
  <si>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</si>
  <si>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</si>
  <si>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</si>
  <si>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</si>
  <si>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</si>
  <si>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</si>
  <si>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</si>
  <si>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</si>
  <si>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</si>
  <si>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</si>
  <si>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</si>
  <si>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</si>
  <si>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</si>
  <si>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</si>
  <si>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</si>
  <si>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</si>
  <si>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</si>
  <si>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</si>
  <si>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</si>
  <si>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</si>
  <si>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</si>
  <si>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</si>
  <si>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</si>
  <si>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</si>
  <si>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</si>
  <si>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</si>
  <si>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</si>
  <si>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</si>
  <si>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</si>
  <si>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</si>
  <si>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</si>
  <si>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</si>
  <si>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</si>
  <si>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</si>
  <si>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</si>
  <si>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</si>
  <si>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</si>
  <si>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</si>
  <si>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</si>
  <si>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</si>
  <si>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</si>
  <si>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</si>
  <si>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</si>
  <si>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</si>
  <si>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</si>
  <si>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</si>
  <si>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</si>
  <si>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</si>
  <si>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</si>
  <si>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</si>
  <si>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</si>
  <si>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</si>
  <si>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</si>
  <si>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</si>
  <si>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</si>
  <si>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</si>
  <si>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</si>
  <si>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</si>
  <si>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</si>
  <si>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</si>
  <si>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</si>
  <si>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</si>
  <si>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</si>
  <si>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</si>
  <si>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</si>
  <si>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</si>
  <si>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</si>
  <si>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</si>
  <si>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</si>
  <si>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</si>
  <si>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</si>
  <si>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</si>
  <si>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</si>
  <si>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</si>
  <si>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</si>
  <si>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</si>
  <si>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</si>
  <si>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</si>
  <si>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</si>
  <si>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</si>
  <si>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</si>
  <si>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</si>
  <si>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</si>
  <si>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</si>
  <si>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</si>
  <si>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</si>
  <si>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</si>
  <si>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</si>
  <si>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</si>
  <si>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</si>
  <si>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</si>
  <si>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</si>
  <si>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</si>
  <si>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</si>
  <si>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</si>
  <si>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</si>
  <si>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</si>
  <si>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</si>
  <si>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</si>
  <si>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</si>
  <si>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</si>
  <si>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</si>
  <si>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</si>
  <si>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</si>
  <si>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</si>
  <si>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</si>
  <si>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</si>
  <si>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</si>
  <si>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</si>
  <si>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</si>
  <si>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</si>
  <si>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</si>
  <si>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</si>
  <si>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</si>
  <si>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</si>
  <si>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</si>
  <si>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</si>
  <si>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</si>
  <si>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</si>
  <si>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</si>
  <si>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</si>
  <si>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</si>
  <si>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</si>
  <si>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</si>
  <si>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</si>
  <si>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</si>
  <si>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</si>
  <si>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</si>
  <si>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</si>
  <si>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</si>
  <si>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</si>
  <si>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</si>
  <si>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</si>
  <si>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</si>
  <si>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</si>
  <si>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</si>
  <si>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</si>
  <si>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</si>
  <si>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</si>
  <si>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</si>
  <si>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</si>
  <si>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</si>
  <si>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</si>
  <si>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</si>
  <si>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</si>
  <si>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</si>
  <si>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</si>
  <si>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</si>
  <si>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</si>
  <si>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</si>
  <si>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</si>
  <si>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</si>
  <si>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</si>
  <si>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</si>
  <si>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</si>
  <si>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</si>
  <si>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</si>
  <si>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</si>
  <si>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</si>
  <si>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</si>
  <si>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</si>
  <si>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</si>
  <si>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</si>
  <si>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</si>
  <si>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</si>
  <si>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</si>
  <si>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</si>
  <si>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</si>
  <si>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</si>
  <si>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</si>
  <si>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</si>
  <si>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</si>
  <si>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</si>
  <si>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</si>
  <si>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</si>
  <si>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</si>
  <si>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</si>
  <si>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</si>
  <si>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</si>
  <si>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</si>
  <si>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</si>
  <si>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</si>
  <si>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</si>
  <si>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</si>
  <si>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</si>
  <si>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</si>
  <si>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</si>
  <si>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</si>
  <si>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</si>
  <si>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</si>
  <si>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</si>
  <si>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</si>
  <si>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</si>
  <si>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</si>
  <si>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</si>
  <si>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</si>
  <si>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</si>
  <si>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</si>
  <si>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</si>
  <si>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</si>
  <si>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</si>
  <si>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</si>
  <si>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</si>
  <si>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</si>
  <si>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</si>
  <si>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</si>
  <si>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</si>
  <si>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</si>
  <si>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</si>
  <si>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</si>
  <si>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</si>
  <si>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</si>
  <si>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</si>
  <si>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</si>
  <si>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</si>
  <si>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</si>
  <si>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</si>
  <si>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</si>
  <si>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</si>
  <si>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</si>
  <si>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</si>
  <si>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</si>
  <si>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</si>
  <si>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</si>
  <si>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</si>
  <si>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</si>
  <si>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</si>
  <si>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</si>
  <si>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</si>
  <si>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</si>
  <si>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</si>
  <si>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</si>
  <si>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</si>
  <si>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</si>
  <si>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</si>
  <si>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</si>
  <si>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</si>
  <si>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</si>
  <si>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</si>
  <si>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</si>
  <si>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</si>
  <si>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</si>
  <si>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</si>
  <si>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</si>
  <si>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</si>
  <si>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</si>
  <si>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</si>
  <si>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</si>
  <si>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</si>
  <si>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</si>
  <si>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</si>
  <si>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</si>
  <si>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</si>
  <si>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</si>
  <si>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</si>
  <si>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</si>
  <si>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</si>
  <si>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</si>
  <si>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</si>
  <si>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</si>
  <si>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</si>
  <si>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</si>
  <si>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</si>
  <si>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</si>
  <si>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</si>
  <si>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</si>
  <si>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</si>
  <si>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</si>
  <si>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</si>
  <si>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</si>
  <si>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</si>
  <si>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</si>
  <si>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</si>
  <si>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</si>
  <si>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</si>
  <si>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</si>
  <si>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</si>
  <si>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</si>
  <si>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</si>
  <si>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</si>
  <si>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</si>
  <si>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</si>
  <si>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</si>
  <si>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</si>
  <si>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</si>
  <si>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</si>
  <si>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</si>
  <si>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</si>
  <si>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</si>
  <si>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</si>
  <si>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</si>
  <si>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</si>
  <si>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</si>
  <si>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</si>
  <si>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</si>
  <si>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</si>
  <si>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</si>
  <si>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</si>
  <si>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</si>
  <si>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</si>
  <si>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</si>
  <si>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</si>
  <si>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</si>
  <si>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</si>
  <si>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</si>
  <si>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</si>
  <si>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</si>
  <si>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</si>
  <si>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</si>
  <si>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</si>
  <si>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</si>
  <si>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</si>
  <si>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</si>
  <si>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</si>
  <si>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</si>
  <si>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</si>
  <si>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</si>
  <si>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</si>
  <si>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</si>
  <si>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</si>
  <si>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</si>
  <si>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</si>
  <si>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</si>
  <si>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</si>
  <si>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</si>
  <si>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</si>
  <si>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</si>
  <si>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</si>
  <si>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</si>
  <si>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</si>
  <si>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</si>
  <si>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</si>
  <si>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</si>
  <si>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</si>
  <si>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</si>
  <si>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</si>
  <si>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</si>
  <si>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</si>
  <si>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</si>
  <si>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</si>
  <si>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</si>
  <si>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</si>
  <si>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</si>
  <si>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</si>
  <si>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</si>
  <si>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</si>
  <si>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</si>
  <si>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</si>
  <si>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</si>
  <si>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</si>
  <si>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</si>
  <si>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</si>
  <si>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</si>
  <si>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</si>
  <si>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</si>
  <si>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</si>
  <si>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</si>
  <si>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</si>
  <si>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</si>
  <si>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</si>
  <si>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</si>
  <si>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</si>
  <si>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</si>
  <si>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</si>
  <si>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</si>
  <si>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</si>
  <si>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</si>
  <si>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</si>
  <si>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</si>
  <si>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</si>
  <si>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</si>
  <si>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</si>
  <si>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</si>
  <si>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</si>
  <si>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</si>
  <si>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</si>
  <si>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</si>
  <si>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</si>
  <si>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</si>
  <si>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</si>
  <si>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</si>
  <si>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</si>
  <si>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</si>
  <si>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</si>
  <si>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</si>
  <si>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</si>
  <si>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</si>
  <si>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</si>
  <si>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</si>
  <si>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</si>
  <si>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</si>
  <si>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</si>
  <si>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</si>
  <si>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</si>
  <si>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</si>
  <si>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</si>
  <si>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</si>
  <si>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</si>
  <si>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</si>
  <si>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</si>
  <si>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</si>
  <si>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</si>
  <si>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</si>
  <si>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</si>
  <si>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</si>
  <si>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</si>
  <si>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</si>
  <si>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</si>
  <si>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</si>
  <si>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</si>
  <si>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</si>
  <si>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</si>
  <si>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</si>
  <si>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</si>
  <si>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</si>
  <si>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</si>
  <si>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</si>
  <si>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</si>
  <si>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</si>
  <si>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</si>
  <si>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</si>
  <si>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</si>
  <si>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</si>
  <si>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</si>
  <si>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</si>
  <si>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</si>
  <si>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</si>
  <si>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</si>
  <si>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</si>
  <si>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</si>
  <si>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</si>
  <si>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</si>
  <si>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</si>
  <si>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</si>
  <si>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</si>
  <si>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</si>
  <si>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</si>
  <si>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</si>
  <si>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</si>
  <si>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</si>
  <si>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</si>
  <si>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</si>
  <si>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</si>
  <si>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</si>
  <si>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</si>
  <si>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</si>
  <si>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</si>
  <si>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</si>
  <si>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</si>
  <si>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</si>
  <si>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</si>
  <si>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</si>
  <si>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</si>
  <si>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</si>
  <si>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</si>
  <si>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</si>
  <si>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</si>
  <si>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</si>
  <si>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</si>
  <si>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</si>
  <si>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</si>
  <si>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</si>
  <si>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</si>
  <si>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</si>
  <si>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</si>
  <si>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</si>
  <si>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</si>
  <si>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</si>
  <si>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</si>
  <si>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</si>
  <si>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</si>
  <si>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</si>
  <si>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</si>
  <si>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</si>
  <si>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</si>
  <si>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</si>
  <si>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</si>
  <si>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</si>
  <si>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</si>
  <si>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</si>
  <si>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</si>
  <si>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</si>
  <si>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</si>
  <si>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</si>
  <si>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</si>
  <si>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</si>
  <si>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</si>
  <si>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</si>
  <si>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</si>
  <si>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</si>
  <si>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</si>
  <si>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</si>
  <si>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</si>
  <si>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</si>
  <si>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</si>
  <si>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</si>
  <si>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</si>
  <si>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</si>
  <si>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</si>
  <si>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</si>
  <si>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</si>
  <si>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</si>
  <si>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</si>
  <si>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</si>
  <si>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</si>
  <si>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</si>
  <si>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</si>
  <si>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</si>
  <si>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</si>
  <si>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</si>
  <si>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</si>
  <si>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</si>
  <si>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</si>
  <si>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</si>
  <si>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</si>
  <si>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</si>
  <si>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</si>
  <si>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</si>
  <si>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</si>
  <si>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</si>
  <si>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</si>
  <si>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</si>
  <si>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</si>
  <si>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</si>
  <si>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</si>
  <si>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</si>
  <si>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</si>
  <si>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</si>
  <si>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</si>
  <si>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</si>
  <si>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</si>
  <si>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</si>
  <si>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</si>
  <si>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</si>
  <si>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</si>
  <si>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</si>
  <si>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</si>
  <si>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</si>
  <si>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</si>
  <si>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</si>
  <si>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</si>
  <si>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</si>
  <si>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</si>
  <si>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</si>
  <si>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</si>
  <si>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</si>
  <si>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</si>
  <si>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</si>
  <si>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</si>
  <si>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</si>
  <si>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</si>
  <si>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</si>
  <si>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</si>
  <si>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</si>
  <si>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</si>
  <si>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</si>
  <si>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</si>
  <si>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</si>
  <si>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</si>
  <si>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</si>
  <si>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</si>
  <si>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</si>
  <si>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</si>
  <si>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</si>
  <si>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</si>
  <si>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</si>
  <si>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</si>
  <si>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</si>
  <si>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</si>
  <si>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</si>
  <si>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</si>
  <si>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</si>
  <si>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</si>
  <si>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</si>
  <si>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</si>
  <si>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</si>
  <si>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</si>
  <si>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</si>
  <si>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</si>
  <si>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</si>
  <si>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</si>
  <si>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</si>
  <si>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</si>
  <si>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</si>
  <si>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</si>
  <si>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</si>
  <si>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</si>
  <si>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</si>
  <si>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</si>
  <si>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</si>
  <si>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</si>
  <si>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</si>
  <si>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</si>
  <si>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</si>
  <si>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</si>
  <si>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</si>
  <si>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</si>
  <si>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</si>
  <si>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</si>
  <si>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</si>
  <si>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</si>
  <si>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</si>
  <si>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</si>
  <si>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</si>
  <si>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</si>
  <si>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</si>
  <si>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</si>
  <si>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</si>
  <si>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</si>
  <si>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</si>
  <si>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</si>
  <si>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</si>
  <si>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</si>
  <si>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</si>
  <si>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</si>
  <si>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</si>
  <si>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</si>
  <si>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</si>
  <si>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</si>
  <si>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</si>
  <si>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</si>
  <si>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</si>
  <si>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</si>
  <si>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</si>
  <si>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</si>
  <si>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</si>
  <si>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</si>
  <si>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</si>
  <si>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</si>
  <si>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</si>
  <si>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</si>
  <si>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</si>
  <si>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</si>
  <si>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</si>
  <si>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need90 min </t>
  </si>
  <si>
    <t>PCM-20251213-00000405</t>
  </si>
  <si>
    <t xml:space="preserve">team on way need 30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</si>
  <si>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</si>
  <si>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</si>
  <si>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</si>
  <si>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</si>
  <si>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</si>
  <si>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</si>
  <si>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</si>
  <si>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</si>
  <si>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</si>
  <si>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</si>
  <si>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</si>
  <si>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</si>
  <si>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</si>
  <si>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</si>
  <si>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</si>
  <si>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</si>
  <si>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</si>
  <si>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</si>
  <si>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</si>
  <si>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</si>
  <si>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</si>
  <si>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30 min</t>
  </si>
  <si>
    <t>kmmd0722</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</si>
  <si>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</si>
  <si>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</si>
  <si>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</si>
  <si>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</si>
  <si>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</si>
  <si>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</si>
  <si>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</si>
  <si>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</si>
  <si>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</si>
  <si>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</si>
  <si>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</si>
  <si>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</si>
  <si>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</si>
  <si>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</si>
  <si>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20 Mins</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</si>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</sst>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9" totalsRowShown="0" headerRowDxfId="30" dataDxfId="29" headerRowBorderDxfId="27" tableBorderDxfId="28">
  <autoFilter ref="A1:M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341.4831651620334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6.6093402776459698E-2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5.6081828697642777E-2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46004.43159108796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46004.43159108796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46004.43159108796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46004.43159108796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46004.43159108796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46004.43159108796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46004.43159108796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46004.43159108796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46004.43159108796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46004.43159108796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46004.43159108796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46004.43159108796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46004.43159108796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46004.43159108796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46004.43159108796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46004.43159108796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46004.43159108796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46004.43159108796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46004.43159108796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46004.43159108796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46004.43159108796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46004.43159108796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46004.43159108796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46004.43159108796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46004.43159108796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46004.43159108796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46004.43159108796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46004.43159108796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46004.43159108796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46004.43159108796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46004.43159108796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46004.43159108796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46004.43159108796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46004.43159108796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46004.43159108796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46004.43159108796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46004.43159108796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46004.43159108796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46004.43159108796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46004.43159108796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46004.43159108796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46004.43159108796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46004.43159108796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46004.43159108796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46004.43159108796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46004.43159108796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46004.43159108796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46004.43159108796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46004.43159108796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46004.43159108796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46004.43159108796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46004.43159108796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46004.43159108796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46004.43159108796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46004.43159108796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46004.43159108796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46004.43159108796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46004.43159108796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46004.43159108796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46004.43159108796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46004.43159108796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46004.43159108796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46004.43159108796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46004.43159108796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46004.43159108796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46004.43159108796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46004.43159108796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46004.43159108796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46004.43159108796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46004.43159108796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46004.43159108796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46004.43159108796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46004.43159108796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46004.43159108796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46004.43159108796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46004.43159108796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46004.43159108796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46004.43159108796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46004.43159108796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46004.43159108796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46004.43159108796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46004.43159108796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46004.43159108796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46004.43159108796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46004.43159108796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46004.43159108796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46004.43159108796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46004.43159108796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46004.43159108796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46004.43159108796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46004.43159108796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46004.43159108796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46004.43159108796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46004.43159108796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46004.43159108796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46004.43159108796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46004.43159108796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46004.43159108796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46004.43159108796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46004.43159108796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46004.43159108796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46004.43159108796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46004.43159108796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46004.43159108796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46004.43159108796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46004.43159108796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46004.43159108796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46004.43159108796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46004.43159108796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46004.43159108796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46004.43159108796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46004.43159108796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46004.43159108796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46004.43159108796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46004.43159108796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46004.43159108796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46004.43159108796</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84EBB9B-57D6-4CDA-A1A5-418DD740358F}"/>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179.43175312499807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20.044172106478072</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7.0762091435171897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3.5996813657402527</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0.15785266203602077</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6.2898958327423315E-2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46004.43159108796</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46004.43159108796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46004.43159108796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46004.43159108796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46004.43159108796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46004.43159108796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46004.43159108796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46004.43159108796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46004.43159108796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46004.43159108796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46004.43159108796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46004.43159108796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46004.43159108796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46004.43159108796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46004.43159108796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46004.43159108796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46004.43159108796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46004.43159108796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46004.43159108796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46004.43159108796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46004.43159108796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46004.43159108796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46004.43159108796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46004.43159108796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46004.43159108796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46004.43159108796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46004.43159108796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46004.43159108796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46004.43159108796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46004.43159108796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46004.43159108796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46004.43159108796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46004.43159108796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46004.43159108796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46004.43159108796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46004.43159108796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46004.43159108796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46004.43159108796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46004.43159108796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46004.43159108796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46004.43159108796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46004.43159108796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46004.43159108796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46004.43159108796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46004.43159108796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46004.43159108796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46004.43159108796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46004.43159108796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46004.43159108796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46004.43159108796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46004.43159108796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46004.43159108796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46004.43159108796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46004.43159108796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46004.43159108796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46004.43159108796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46004.43159108796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46004.43159108796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46004.43159108796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46004.43159108796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46004.43159108796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46004.43159108796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46004.43159108796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46004.43159108796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46004.43159108796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46004.43159108796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46004.43159108796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46004.43159108796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46004.43159108796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46004.43159108796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46004.43159108796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46004.43159108796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46004.43159108796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46004.43159108796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46004.43159108796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46004.43159108796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46004.43159108796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46004.43159108796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46004.43159108796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46004.43159108796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46004.43159108796</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46004.43159108796</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46004.43159108796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46004.43159108796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46004.43159108796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46004.43159108796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46004.43159108796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46004.43159108796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46004.43159108796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46004.43159108796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46004.43159108796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46004.43159108796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46004.43159108796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46004.43159108796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46004.43159108796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46004.43159108796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46004.43159108796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46004.43159108796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46004.43159108796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46004.43159108796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46004.43159108796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46004.43159108796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46004.43159108796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46004.43159108796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46004.43159108796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46004.43159108796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46004.43159108796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46004.43159108796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46004.43159108796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46004.43159108796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46004.43159108796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46004.43159108796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46004.43159108796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46004.43159108796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46004.43159108796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46004.43159108796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46004.43159108796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46004.43159108796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46004.43159108796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46004.43159108796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46004.43159108796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46004.43159108796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46004.43159108796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46004.43159108796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46004.43159108796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46004.43159108796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46004.43159108796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46004.43159108796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46004.43159108796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46004.43159108796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46004.43159108796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46004.43159108796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46004.43159108796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46004.43159108796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46004.43159108796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46004.43159108796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46004.43159108796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46004.43159108796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46004.43159108796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46004.43159108796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46004.43159108796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46004.43159108796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46004.43159108796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46004.43159108796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46004.43159108796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46004.43159108796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46004.43159108796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46004.43159108796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46004.43159108796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46004.43159108796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46004.43159108796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46004.43159108796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46004.43159108796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46004.43159108796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46004.43159108796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46004.43159108796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46004.43159108796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46004.43159108796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46004.43159108796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46004.43159108796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46004.43159108796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46004.43159108796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46004.43159108796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46004.43159108796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46004.43159108796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46004.43159108796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46004.43159108796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46004.43159108796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46004.43159108796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46004.43159108796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46004.43159108796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46004.43159108796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46004.43159108796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46004.43159108796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46004.43159108796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46004.43159108796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46004.43159108796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46004.43159108796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46004.43159108796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46004.43159108796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46004.43159108796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46004.43159108796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46004.43159108796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46004.43159108796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46004.43159108796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46004.43159108796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46004.43159108796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46004.43159108796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46004.43159108796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46004.43159108796</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46004.43159108796</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tabSelected="1" workbookViewId="0">
      <selection activeCell="D27" sqref="D2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46004.43159108796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46004.43159108796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46004.43159108796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46004.43159108796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46004.43159108796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46004.43159108796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46004.43159108796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46004.43159108796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46004.43159108796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46004.43159108796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46004.43159108796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46004.43159108796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46004.43159108796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46004.43159108796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46004.43159108796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46004.43159108796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46004.43159108796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46004.43159108796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46004.43159108796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46004.43159108796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46004.43159108796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46004.43159108796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46004.43159108796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46004.43159108796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46004.43159108796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46004.43159108796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46004.43159108796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46004.43159108796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46004.43159108796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46004.43159108796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46004.43159108796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46004.43159108796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46004.43159108796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46004.43159108796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46004.43159108796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46004.43159108796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46004.43159108796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46004.43159108796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46004.43159108796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46004.43159108796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46004.43159108796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46004.43159108796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46004.43159108796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46004.43159108796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46004.43159108796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46004.43159108796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46004.43159108796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46004.43159108796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46004.43159108796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46004.43159108796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46004.43159108796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46004.43159108796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46004.43159108796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46004.43159108796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46004.43159108796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46004.43159108796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46004.43159108796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46004.43159108796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46004.43159108796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46004.43159108796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46004.43159108796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46004.43159108796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46004.43159108796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46004.43159108796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46004.43159108796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46004.43159108796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46004.43159108796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46004.43159108796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46004.43159108796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46004.43159108796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46004.43159108796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46004.43159108796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46004.43159108796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46004.43159108796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46004.43159108796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46004.43159108796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46004.43159108796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46004.43159108796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46004.43159108796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46004.43159108796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46004.43159108796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46004.43159108796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46004.43159108796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46004.43159108796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46004.43159108796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46004.43159108796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46004.43159108796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46004.43159108796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46004.43159108796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46004.43159108796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46004.43159108796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46004.43159108796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46004.43159108796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46004.43159108796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46004.43159108796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46004.43159108796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46004.43159108796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46004.43159108796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46004.43159108796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46004.43159108796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46004.43159108796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46004.43159108796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46004.43159108796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46004.43159108796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46004.43159108796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46004.43159108796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46004.43159108796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46004.43159108796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46004.43159108796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46004.43159108796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46004.43159108796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46004.43159108796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46004.43159108796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46004.43159108796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46004.43159108796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46004.43159108796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46004.43159108796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46004.43159108796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46004.43159108796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46004.43159108796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46004.43159108796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46004.43159108796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46004.43159108796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46004.43159108796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46004.43159108796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46004.43159108796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46004.43159108796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46004.43159108796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46004.43159108796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46004.43159108796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46004.43159108796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46004.43159108796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46004.43159108796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46004.43159108796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46004.43159108796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46004.43159108796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46004.43159108796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46004.43159108796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46004.43159108796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46004.43159108796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46004.43159108796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46004.43159108796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46004.43159108796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46004.43159108796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46004.43159108796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46004.43159108796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46004.43159108796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46004.43159108796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46004.43159108796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46004.43159108796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46004.43159108796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46004.43159108796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46004.43159108796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46004.43159108796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46004.43159108796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46004.43159108796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46004.43159108796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46004.43159108796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46004.43159108796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46004.43159108796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46004.43159108796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46004.43159108796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46004.43159108796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46004.43159108796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46004.43159108796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46004.43159108796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46004.43159108796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46004.43159108796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46004.43159108796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46004.43159108796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46004.43159108796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46004.43159108796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46004.43159108796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46004.43159108796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46004.43159108796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46004.43159108796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46004.43159108796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46004.43159108796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46004.43159108796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46004.43159108796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46004.43159108796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46004.43159108796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46004.43159108796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46004.43159108796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46004.43159108796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46004.43159108796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46004.43159108796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46004.43159108796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46004.43159108796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46004.43159108796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46004.43159108796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46004.43159108796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46004.43159108796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46004.43159108796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46004.43159108796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46004.43159108796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46004.43159108796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46004.43159108796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46004.43159108796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46004.43159108796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46004.43159108796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46004.43159108796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46004.43159108796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46004.43159108796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46004.43159108796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46004.43159108796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46004.43159108796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46004.43159108796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46004.43159108796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46004.43159108796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46004.43159108796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46004.43159108796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46004.43159108796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46004.43159108796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46004.43159108796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46004.43159108796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46004.43159108796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46004.43159108796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46004.43159108796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46004.43159108796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46004.43159108796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46004.43159108796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46004.43159108796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46004.43159108796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46004.43159108796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46004.43159108796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46004.43159108796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46004.43159108796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46004.43159108796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46004.43159108796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46004.43159108796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46004.43159108796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46004.43159108796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46004.43159108796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46004.43159108796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46004.43159108796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46004.43159108796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46004.43159108796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46004.43159108796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46004.43159108796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46004.43159108796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46004.43159108796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46004.43159108796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46004.43159108796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46004.43159108796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46004.43159108796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46004.43159108796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46004.43159108796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46004.43159108796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46004.43159108796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46004.43159108796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46004.43159108796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46004.43159108796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46004.43159108796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46004.43159108796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46004.43159108796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46004.43159108796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46004.43159108796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46004.43159108796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46004.43159108796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46004.43159108796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46004.43159108796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46004.43159108796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46004.43159108796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46004.43159108796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46004.43159108796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46004.43159108796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46004.43159108796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46004.43159108796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46004.43159108796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46004.43159108796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46004.43159108796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46004.43159108796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46004.43159108796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46004.43159108796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46004.43159108796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46004.43159108796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46004.43159108796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46004.43159108796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46004.43159108796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46004.43159108796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46004.43159108796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46004.43159108796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46004.43159108796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46004.43159108796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46004.43159108796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46004.43159108796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46004.43159108796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46004.43159108796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46004.43159108796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46004.43159108796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46004.43159108796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46004.43159108796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46004.43159108796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46004.43159108796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46004.43159108796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46004.43159108796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46004.43159108796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46004.43159108796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46004.43159108796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46004.43159108796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46004.43159108796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46004.43159108796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46004.43159108796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46004.43159108796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46004.43159108796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46004.43159108796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46004.43159108796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46004.43159108796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46004.43159108796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46004.43159108796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46004.43159108796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46004.43159108796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46004.43159108796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46004.43159108796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46004.43159108796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46004.43159108796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46004.43159108796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46004.43159108796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46004.43159108796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46004.43159108796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46004.43159108796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46004.43159108796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46004.43159108796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46004.43159108796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46004.43159108796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46004.43159108796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46004.43159108796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46004.43159108796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46004.43159108796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46004.43159108796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46004.43159108796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46004.43159108796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46004.43159108796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46004.43159108796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46004.43159108796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46004.43159108796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46004.43159108796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46004.43159108796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46004.43159108796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46004.43159108796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46004.43159108796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46004.43159108796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46004.43159108796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46004.43159108796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46004.43159108796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46004.43159108796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46004.43159108796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46004.43159108796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46004.43159108796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46004.43159108796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46004.43159108796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46004.43159108796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46004.43159108796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46004.43159108796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46004.43159108796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46004.43159108796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46004.43159108796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46004.43159108796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46004.43159108796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46004.43159108796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46004.43159108796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46004.43159108796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46004.43159108796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46004.43159108796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46004.43159108796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46004.43159108796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46004.43159108796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46004.43159108796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46004.43159108796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46004.43159108796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46004.43159108796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46004.43159108796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46004.43159108796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46004.43159108796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46004.43159108796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46004.43159108796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46004.43159108796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46004.43159108796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46004.43159108796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46004.43159108796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46004.43159108796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46004.43159108796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46004.43159108796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46004.43159108796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46004.43159108796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46004.43159108796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46004.43159108796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46004.43159108796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46004.43159108796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46004.43159108796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46004.43159108796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46004.43159108796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46004.43159108796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46004.43159108796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46004.43159108796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46004.43159108796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46004.43159108796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46004.43159108796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46004.43159108796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46004.43159108796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46004.43159108796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46004.43159108796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46004.43159108796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46004.43159108796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46004.43159108796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46004.43159108796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46004.43159108796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46004.43159108796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46004.43159108796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46004.43159108796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46004.43159108796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46004.43159108796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46004.43159108796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46004.43159108796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46004.43159108796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46004.43159108796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46004.43159108796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46004.43159108796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46004.43159108796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46004.43159108796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46004.43159108796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46004.43159108796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46004.43159108796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46004.43159108796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46004.43159108796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46004.43159108796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46004.43159108796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46004.43159108796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46004.43159108796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46004.43159108796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46004.43159108796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46004.43159108796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46004.43159108796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46004.43159108796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46004.43159108796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46004.43159108796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46004.43159108796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46004.43159108796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46004.43159108796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46004.43159108796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46004.43159108796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46004.43159108796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46004.43159108796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46004.43159108796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46004.43159108796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46004.43159108796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46004.43159108796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46004.43159108796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46004.43159108796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46004.43159108796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46004.43159108796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46004.43159108796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46004.43159108796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46004.43159108796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46004.43159108796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46004.43159108796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46004.43159108796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46004.43159108796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46004.43159108796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46004.43159108796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46004.43159108796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46004.43159108796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46004.43159108796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46004.43159108796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46004.43159108796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46004.43159108796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46004.43159108796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46004.43159108796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46004.43159108796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46004.43159108796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46004.43159108796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46004.43159108796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46004.43159108796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46004.43159108796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46004.43159108796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46004.43159108796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46004.43159108796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46004.43159108796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46004.43159108796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46004.43159108796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46004.43159108796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46004.43159108796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46004.43159108796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46004.43159108796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46004.43159108796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46004.43159108796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46004.43159108796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46004.43159108796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46004.43159108796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46004.43159108796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46004.43159108796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46004.43159108796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46004.43159108796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46004.43159108796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46004.43159108796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46004.43159108796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46004.43159108796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46004.43159108796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46004.43159108796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46004.43159108796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46004.43159108796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46004.43159108796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46004.43159108796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46004.43159108796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46004.43159108796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46004.43159108796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46004.43159108796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46004.43159108796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46004.43159108796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46004.43159108796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46004.43159108796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46004.43159108796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46004.43159108796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46004.43159108796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46004.43159108796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46004.43159108796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46004.43159108796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46004.43159108796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46004.43159108796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46004.43159108796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46004.43159108796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46004.43159108796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46004.43159108796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46004.43159108796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46004.43159108796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46004.43159108796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46004.43159108796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46004.43159108796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46004.43159108796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46004.43159108796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46004.43159108796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46004.43159108796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46004.43159108796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46004.43159108796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46004.43159108796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46004.43159108796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46004.43159108796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46004.43159108796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46004.43159108796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46004.43159108796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46004.43159108796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46004.43159108796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46004.43159108796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46004.43159108796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46004.43159108796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46004.43159108796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46004.43159108796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46004.43159108796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46004.43159108796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46004.43159108796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46004.43159108796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46004.43159108796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46004.43159108796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46004.43159108796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46004.43159108796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46004.43159108796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46004.43159108796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46004.43159108796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46004.43159108796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46004.43159108796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46004.43159108796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46004.43159108796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46004.43159108796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46004.43159108796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46004.43159108796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46004.43159108796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46004.43159108796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46004.43159108796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46004.43159108796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46004.43159108796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46004.43159108796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46004.43159108796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46004.43159108796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46004.43159108796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46004.43159108796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46004.43159108796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46004.43159108796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46004.43159108796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46004.43159108796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46004.43159108796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46004.43159108796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46004.43159108796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46004.43159108796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46004.43159108796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46004.43159108796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46004.43159108796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46004.43159108796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46004.43159108796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46004.43159108796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46004.43159108796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46004.43159108796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46004.43159108796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46004.43159108796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46004.43159108796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46004.43159108796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46004.43159108796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46004.43159108796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46004.43159108796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46004.43159108796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46004.43159108796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46004.43159108796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46004.43159108796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46004.43159108796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46004.43159108796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46004.43159108796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46004.43159108796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46004.43159108796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46004.43159108796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46004.43159108796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46004.43159108796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46004.43159108796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46004.43159108796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46004.43159108796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46004.43159108796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46004.43159108796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46004.43159108796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46004.43159108796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46004.43159108796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46004.43159108796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46004.43159108796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46004.43159108796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46004.43159108796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46004.43159108796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46004.43159108796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46004.43159108796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46004.43159108796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46004.43159108796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46004.43159108796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46004.43159108796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46004.43159108796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46004.43159108796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46004.43159108796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46004.43159108796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46004.43159108796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46004.43159108796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46004.43159108796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46004.43159108796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46004.43159108796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46004.43159108796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46004.43159108796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46004.43159108796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46004.43159108796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46004.43159108796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46004.43159108796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46004.43159108796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46004.43159108796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46004.43159108796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46004.43159108796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46004.43159108796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46004.43159108796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46004.43159108796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46004.43159108796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46004.43159108796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46004.43159108796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46004.43159108796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46004.43159108796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46004.43159108796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46004.43159108796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46004.43159108796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46004.43159108796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46004.43159108796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46004.43159108796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46004.43159108796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46004.43159108796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46004.43159108796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46004.43159108796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46004.43159108796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46004.43159108796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46004.43159108796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46004.43159108796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46004.43159108796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46004.43159108796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46004.43159108796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46004.43159108796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46004.43159108796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46004.43159108796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46004.43159108796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46004.43159108796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46004.43159108796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46004.43159108796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46004.43159108796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46004.43159108796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46004.43159108796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46004.43159108796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46004.43159108796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46004.43159108796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46004.43159108796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46004.43159108796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46004.43159108796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46004.43159108796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46004.43159108796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46004.43159108796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46004.43159108796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46004.43159108796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46004.43159108796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46004.43159108796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46004.43159108796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46004.43159108796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46004.43159108796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46004.43159108796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46004.43159108796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46004.43159108796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46004.43159108796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46004.43159108796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46004.43159108796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46004.43159108796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46004.43159108796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46004.43159108796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46004.43159108796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46004.43159108796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46004.43159108796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46004.43159108796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46004.43159108796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46004.43159108796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46004.43159108796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46004.43159108796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46004.43159108796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46004.43159108796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46004.43159108796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46004.43159108796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46004.43159108796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46004.43159108796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46004.43159108796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46004.43159108796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46004.43159108796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46004.43159108796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46004.43159108796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46004.43159108796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46004.43159108796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46004.43159108796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46004.43159108796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46004.43159108796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46004.43159108796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46004.43159108796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46004.43159108796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46004.43159108796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46004.43159108796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46004.43159108796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46004.43159108796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46004.43159108796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46004.43159108796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46004.43159108796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46004.43159108796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46004.43159108796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46004.43159108796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46004.43159108796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46004.43159108796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46004.43159108796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46004.43159108796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46004.43159108796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46004.43159108796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46004.43159108796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46004.43159108796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46004.43159108796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46004.43159108796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46004.43159108796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46004.43159108796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46004.43159108796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46004.43159108796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46004.43159108796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46004.43159108796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46004.43159108796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46004.43159108796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46004.43159108796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46004.43159108796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46004.43159108796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46004.43159108796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46004.43159108796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46004.43159108796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46004.43159108796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46004.43159108796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46004.43159108796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46004.43159108796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46004.43159108796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46004.43159108796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46004.43159108796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46004.43159108796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46004.43159108796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46004.43159108796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46004.43159108796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46004.43159108796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46004.43159108796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46004.43159108796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46004.43159108796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46004.43159108796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46004.43159108796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46004.43159108796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46004.43159108796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46004.43159108796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46004.43159108796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46004.43159108796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46004.43159108796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46004.43159108796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46004.43159108796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46004.43159108796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46004.43159108796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46004.43159108796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46004.43159108796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46004.43159108796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46004.43159108796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46004.43159108796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46004.43159108796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46004.43159108796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46004.43159108796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46004.43159108796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46004.43159108796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46004.43159108796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46004.43159108796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46004.43159108796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46004.43159108796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46004.43159108796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46004.43159108796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46004.43159108796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46004.43159108796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46004.43159108796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46004.43159108796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46004.43159108796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46004.43159108796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46004.43159108796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46004.43159108796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46004.43159108796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46004.43159108796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46004.43159108796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46004.43159108796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46004.43159108796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46004.43159108796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46004.43159108796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46004.43159108796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46004.43159108796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46004.43159108796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46004.43159108796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46004.43159108796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46004.43159108796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46004.43159108796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46004.43159108796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46004.43159108796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46004.43159108796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46004.43159108796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46004.43159108796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46004.43159108796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46004.43159108796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46004.43159108796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46004.43159108796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46004.43159108796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46004.43159108796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46004.43159108796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46004.43159108796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46004.43159108796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46004.43159108796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46004.43159108796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46004.43159108796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46004.43159108796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46004.43159108796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46004.43159108796</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300.95087349536334</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5.6374475694392459</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5.659108795953216E-2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46004.43159108796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46004.43159108796</v>
      </c>
      <c r="H6" s="91"/>
      <c r="I6" s="106" t="str">
        <f>IFERROR(VLOOKUP(D6,DB!A:F,6,0),"")</f>
        <v/>
      </c>
      <c r="J6" s="106" t="str">
        <f>IFERROR(VLOOKUP(D6,DB!A:G,7,0),"")</f>
        <v/>
      </c>
      <c r="K6" s="93"/>
      <c r="L6" s="87" t="str">
        <f>IFERROR(VLOOKUP(D6,DB!A:I,9,0),"")</f>
        <v/>
      </c>
    </row>
    <row r="7" spans="1:16" ht="15" customHeight="1">
      <c r="A7" s="106"/>
      <c r="B7" s="106" t="str">
        <f>IFERROR(VLOOKUP(D7,DB!A:K,11,0),"")</f>
        <v>R4</v>
      </c>
      <c r="C7" s="89"/>
      <c r="D7" s="87" t="s">
        <v>39135</v>
      </c>
      <c r="E7" s="90"/>
      <c r="F7" s="91"/>
      <c r="G7" s="92">
        <f ca="1">IFERROR(NOW()-F7,"")</f>
        <v>46004.43159108796</v>
      </c>
      <c r="H7" s="91"/>
      <c r="I7" s="106" t="str">
        <f>IFERROR(VLOOKUP(D7,DB!A:F,6,0),"")</f>
        <v>SCECO+STB</v>
      </c>
      <c r="J7" s="106" t="str">
        <f>IFERROR(VLOOKUP(D7,DB!A:G,7,0),"")</f>
        <v>Good</v>
      </c>
      <c r="K7" s="93"/>
      <c r="L7" s="87" t="str">
        <f>IFERROR(VLOOKUP(D7,DB!A:I,9,0),"")</f>
        <v>Latis</v>
      </c>
    </row>
    <row r="8" spans="1:16" ht="15" customHeight="1">
      <c r="A8" s="106"/>
      <c r="B8" s="106" t="str">
        <f>IFERROR(VLOOKUP(D8,DB!A:K,11,0),"")</f>
        <v/>
      </c>
      <c r="C8" s="89"/>
      <c r="D8" s="87"/>
      <c r="E8" s="90"/>
      <c r="F8" s="91"/>
      <c r="G8" s="92">
        <f ca="1">IFERROR(NOW()-F8,"")</f>
        <v>46004.43159108796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46004.43159108796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46004.43159108796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46004.43159108796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46004.43159108796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46004.43159108796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46004.43159108796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46004.43159108796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46004.43159108796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46004.43159108796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46004.43159108796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46004.43159108796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46004.43159108796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46004.43159108796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46004.43159108796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46004.43159108796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46004.43159108796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46004.43159108796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46004.43159108796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46004.43159108796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46004.43159108796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46004.43159108796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46004.43159108796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46004.43159108796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46004.43159108796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46004.43159108796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46004.43159108796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46004.43159108796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46004.43159108796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46004.43159108796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46004.43159108796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46004.43159108796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46004.43159108796</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112.59953090277122</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78.242713773142896</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55.770479976847128</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23.058292476845963</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7.3241026620307821</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2.3120771990725189</v>
      </c>
      <c r="H7" s="38">
        <v>46002.086875000001</v>
      </c>
      <c r="I7" s="37" t="str">
        <f>IFERROR(VLOOKUP(D7,[1]DB!A:F,6,0),"")</f>
        <v>SCECO</v>
      </c>
      <c r="J7" s="37" t="str">
        <f>IFERROR(VLOOKUP(D7,[1]DB!A:G,7,0),"")</f>
        <v>Good</v>
      </c>
      <c r="K7" s="37" t="s">
        <v>39148</v>
      </c>
      <c r="L7" s="37" t="str">
        <f>IFERROR(VLOOKUP(D7,[1]DB!A:I,9,0),"")</f>
        <v>Latis</v>
      </c>
      <c r="M7" s="37"/>
    </row>
    <row r="8" spans="1:13" ht="17.25" customHeight="1">
      <c r="A8" s="151" t="s">
        <v>39149</v>
      </c>
      <c r="B8" s="37" t="str">
        <f>IFERROR(VLOOKUP(D8,[1]DB!A:K,11,0),"")</f>
        <v>R5</v>
      </c>
      <c r="C8" s="151">
        <v>2</v>
      </c>
      <c r="D8" s="151" t="s">
        <v>38371</v>
      </c>
      <c r="E8" s="99" t="s">
        <v>39106</v>
      </c>
      <c r="F8" s="152" t="s">
        <v>24</v>
      </c>
      <c r="G8" s="153" t="str">
        <f t="shared" ref="G8:G52" ca="1" si="3">IFERROR(NOW()-F8,"")</f>
        <v/>
      </c>
      <c r="H8" s="152">
        <v>46004.375671296293</v>
      </c>
      <c r="I8" s="37" t="str">
        <f>IFERROR(VLOOKUP(D8,[1]DB!A:F,6,0),"")</f>
        <v>SCECO</v>
      </c>
      <c r="J8" s="37" t="str">
        <f>IFERROR(VLOOKUP(D8,[1]DB!A:G,7,0),"")</f>
        <v>No BB Shifted</v>
      </c>
      <c r="K8" s="151" t="s">
        <v>39150</v>
      </c>
      <c r="L8" s="151" t="str">
        <f>IFERROR(VLOOKUP(D8,[1]DB!A:I,9,0),"")</f>
        <v>Latis</v>
      </c>
      <c r="M8" s="151"/>
    </row>
    <row r="9" spans="1:13">
      <c r="A9" s="151"/>
      <c r="B9" s="37" t="str">
        <f>IFERROR(VLOOKUP(D9,[1]DB!A:K,11,0),"")</f>
        <v/>
      </c>
      <c r="C9" s="151"/>
      <c r="D9" s="151"/>
      <c r="E9" s="151"/>
      <c r="F9" s="152"/>
      <c r="G9" s="153">
        <f t="shared" ca="1" si="3"/>
        <v>46004.43159108796</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46004.43159108796</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c r="E11" s="151"/>
      <c r="F11" s="152"/>
      <c r="G11" s="153">
        <f t="shared" ca="1" si="3"/>
        <v>46004.43159108796</v>
      </c>
      <c r="H11" s="152"/>
      <c r="I11" s="37" t="str">
        <f>IFERROR(VLOOKUP(D11,[1]DB!A:F,6,0),"")</f>
        <v/>
      </c>
      <c r="J11" s="37" t="str">
        <f>IFERROR(VLOOKUP(D11,[1]DB!A:G,7,0),"")</f>
        <v/>
      </c>
      <c r="K11" s="151"/>
      <c r="L11" s="151" t="str">
        <f>IFERROR(VLOOKUP(D11,[1]DB!A:I,9,0),"")</f>
        <v/>
      </c>
      <c r="M11" s="151"/>
    </row>
    <row r="12" spans="1:13">
      <c r="A12" s="151"/>
      <c r="B12" s="151" t="str">
        <f>IFERROR(VLOOKUP(D12,[1]DB!A:K,11,0),"")</f>
        <v/>
      </c>
      <c r="C12" s="151"/>
      <c r="D12"/>
      <c r="E12" s="151"/>
      <c r="F12" s="152"/>
      <c r="G12" s="153">
        <f t="shared" ca="1" si="3"/>
        <v>46004.43159108796</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s="151"/>
      <c r="E13" s="151"/>
      <c r="F13" s="152"/>
      <c r="G13" s="153">
        <f t="shared" ca="1" si="3"/>
        <v>46004.43159108796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46004.43159108796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46004.43159108796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46004.43159108796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46004.43159108796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46004.43159108796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46004.43159108796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46004.43159108796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46004.43159108796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46004.43159108796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46004.43159108796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46004.43159108796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46004.43159108796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46004.43159108796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46004.43159108796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46004.43159108796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46004.43159108796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46004.43159108796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46004.43159108796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46004.43159108796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46004.43159108796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46004.43159108796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46004.43159108796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46004.43159108796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46004.43159108796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46004.43159108796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46004.43159108796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46004.43159108796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46004.43159108796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46004.43159108796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46004.43159108796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46004.43159108796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46004.43159108796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46004.43159108796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46004.43159108796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46004.43159108796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46004.43159108796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46004.43159108796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46004.43159108796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46004.43159108796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ref="G53:G59" ca="1" si="4">IFERROR(NOW()-F53,"")</f>
        <v>46004.43159108796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46004.43159108796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46004.43159108796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46004.43159108796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46004.43159108796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46004.43159108796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46004.43159108796</v>
      </c>
      <c r="H59" s="152"/>
      <c r="I59" s="151" t="str">
        <f>IFERROR(VLOOKUP(D59,[1]DB!A:F,6,0),"")</f>
        <v/>
      </c>
      <c r="J59" s="151" t="str">
        <f>IFERROR(VLOOKUP(D59,[1]DB!A:G,7,0),"")</f>
        <v/>
      </c>
      <c r="K59" s="151"/>
      <c r="L59" s="151" t="str">
        <f>IFERROR(VLOOKUP(D59,[1]DB!A:I,9,0),"")</f>
        <v/>
      </c>
      <c r="M59" s="151"/>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39151</v>
      </c>
      <c r="B2" s="114" t="str">
        <f>IFERROR(VLOOKUP(D2,DB!A:K,11,0),"")</f>
        <v>R6</v>
      </c>
      <c r="C2" s="115">
        <v>1</v>
      </c>
      <c r="D2" s="114" t="s">
        <v>34924</v>
      </c>
      <c r="E2" s="136" t="s">
        <v>39106</v>
      </c>
      <c r="F2" s="116">
        <v>46004.33121527778</v>
      </c>
      <c r="G2" s="72">
        <f t="shared" ref="G2:G39" ca="1" si="0">IFERROR(NOW()-F2,"-")</f>
        <v>0.10037581017968478</v>
      </c>
      <c r="H2" s="116">
        <v>46004.331180555557</v>
      </c>
      <c r="I2" s="114" t="str">
        <f>IFERROR(VLOOKUP(D2,DB!A:F,6,0),"")</f>
        <v>SCECO</v>
      </c>
      <c r="J2" s="114" t="str">
        <f>IFERROR(VLOOKUP(D2,DB!A:G,7,0),"")</f>
        <v>In progress</v>
      </c>
      <c r="K2" s="117" t="s">
        <v>39152</v>
      </c>
      <c r="L2" s="131" t="str">
        <f>IFERROR(VLOOKUP(D2,DB!A:I,9,0),"")</f>
        <v>Latis</v>
      </c>
    </row>
    <row r="3" spans="1:16382" ht="31.5" customHeight="1">
      <c r="A3" s="113"/>
      <c r="B3" s="114" t="str">
        <f>IFERROR(VLOOKUP(D3,DB!A:K,11,0),"")</f>
        <v/>
      </c>
      <c r="C3" s="115"/>
      <c r="D3" s="114"/>
      <c r="E3" s="136"/>
      <c r="F3" s="116"/>
      <c r="G3" s="72">
        <f t="shared" ca="1" si="0"/>
        <v>46004.43159108796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46004.43159108796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46004.43159108796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46004.43159108796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46004.43159108796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46004.43159108796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46004.43159108796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46004.43159108796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46004.43159108796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46004.43159108796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46004.43159108796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46004.43159108796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46004.43159108796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46004.43159108796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46004.43159108796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46004.43159108796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46004.43159108796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46004.43159108796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46004.43159108796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46004.43159108796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46004.43159108796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46004.43159108796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46004.43159108796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46004.43159108796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46004.43159108796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46004.43159108796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46004.43159108796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46004.43159108796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46004.43159108796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46004.43159108796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46004.43159108796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46004.43159108796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46004.43159108796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46004.43159108796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46004.43159108796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46004.43159108796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46004.43159108796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46004.43159108796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46004.43159108796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46004.43159108796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46004.43159108796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46004.43159108796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46004.43159108796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46004.43159108796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46004.43159108796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46004.43159108796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46004.43159108796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46004.43159108796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46004.43159108796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46004.43159108796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46004.43159108796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46004.43159108796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46004.43159108796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46004.43159108796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46004.43159108796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46004.43159108796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46004.43159108796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46004.43159108796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46004.43159108796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46004.43159108796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46004.43159108796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46004.43159108796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46004.43159108796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46004.43159108796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46004.43159108796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46004.43159108796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46004.43159108796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46004.43159108796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46004.43159108796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46004.43159108796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46004.43159108796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46004.43159108796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46004.43159108796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46004.43159108796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46004.43159108796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46004.43159108796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46004.43159108796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46004.43159108796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46004.43159108796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46004.43159108796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46004.43159108796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46004.43159108796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46004.43159108796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46004.43159108796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46004.43159108796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46004.43159108796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46004.43159108796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46004.43159108796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46004.43159108796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46004.43159108796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46004.43159108796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46004.43159108796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46004.43159108796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46004.43159108796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46004.43159108796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46004.43159108796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46004.43159108796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46004.43159108796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46004.43159108796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46004.43159108796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46004.43159108796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46004.43159108796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46004.43159108796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46004.43159108796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46004.43159108796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46004.43159108796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46004.43159108796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46004.43159108796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46004.43159108796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46004.43159108796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46004.43159108796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46004.43159108796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46004.43159108796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46004.43159108796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46004.43159108796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46004.43159108796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46004.43159108796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46004.43159108796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46004.43159108796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46004.43159108796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46004.43159108796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46004.43159108796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46004.43159108796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46004.43159108796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46004.43159108796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46004.43159108796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46004.43159108796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46004.43159108796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46004.43159108796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46004.43159108796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46004.43159108796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46004.43159108796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46004.43159108796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46004.43159108796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46004.43159108796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46004.43159108796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46004.43159108796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46004.43159108796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46004.43159108796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46004.43159108796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46004.43159108796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46004.43159108796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46004.43159108796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46004.43159108796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46004.43159108796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46004.43159108796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46004.43159108796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46004.43159108796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46004.43159108796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46004.43159108796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46004.43159108796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46004.43159108796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46004.43159108796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46004.43159108796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46004.43159108796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46004.43159108796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46004.43159108796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46004.43159108796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46004.43159108796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46004.43159108796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46004.43159108796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46004.43159108796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46004.43159108796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46004.43159108796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46004.43159108796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46004.43159108796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46004.43159108796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46004.43159108796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46004.43159108796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46004.43159108796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46004.43159108796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46004.43159108796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46004.43159108796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46004.43159108796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46004.43159108796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46004.43159108796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46004.43159108796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46004.43159108796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46004.43159108796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46004.43159108796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46004.43159108796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46004.43159108796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46004.43159108796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46004.43159108796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46004.43159108796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46004.43159108796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46004.43159108796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46004.43159108796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46004.43159108796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46004.43159108796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46004.43159108796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46004.43159108796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46004.43159108796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46004.43159108796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46004.43159108796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46004.43159108796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46004.43159108796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46004.43159108796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46004.43159108796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46004.43159108796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46004.43159108796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46004.43159108796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46004.43159108796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46004.43159108796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46004.43159108796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46004.43159108796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46004.43159108796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46004.43159108796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46004.43159108796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46004.43159108796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46004.43159108796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46004.43159108796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46004.43159108796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46004.43159108796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46004.43159108796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46004.43159108796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46004.43159108796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46004.43159108796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46004.43159108796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46004.43159108796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46004.43159108796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46004.43159108796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46004.43159108796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46004.43159108796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46004.43159108796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46004.43159108796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46004.43159108796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46004.43159108796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46004.43159108796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46004.43159108796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46004.43159108796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46004.43159108796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46004.43159108796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46004.43159108796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46004.43159108796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46004.43159108796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46004.43159108796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46004.43159108796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46004.43159108796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46004.43159108796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46004.43159108796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46004.43159108796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46004.43159108796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46004.43159108796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46004.43159108796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46004.43159108796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46004.43159108796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46004.43159108796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46004.43159108796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46004.43159108796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46004.43159108796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46004.43159108796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46004.43159108796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46004.43159108796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46004.43159108796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46004.43159108796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46004.43159108796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46004.43159108796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46004.43159108796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46004.43159108796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46004.43159108796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46004.43159108796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46004.43159108796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46004.43159108796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46004.43159108796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46004.43159108796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46004.43159108796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46004.43159108796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46004.43159108796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46004.43159108796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46004.43159108796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46004.43159108796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46004.43159108796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46004.43159108796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46004.43159108796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46004.43159108796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46004.43159108796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46004.43159108796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46004.43159108796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46004.43159108796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46004.43159108796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46004.43159108796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46004.43159108796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46004.43159108796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46004.43159108796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46004.43159108796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46004.43159108796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46004.43159108796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46004.43159108796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46004.43159108796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46004.43159108796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46004.43159108796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46004.43159108796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46004.43159108796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46004.43159108796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46004.43159108796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46004.43159108796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46004.43159108796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46004.43159108796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46004.43159108796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46004.43159108796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46004.43159108796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46004.43159108796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46004.43159108796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46004.43159108796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46004.43159108796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46004.43159108796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46004.43159108796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46004.43159108796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46004.43159108796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46004.43159108796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46004.43159108796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46004.43159108796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46004.43159108796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46004.43159108796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46004.43159108796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46004.43159108796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46004.43159108796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46004.43159108796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46004.43159108796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46004.43159108796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46004.43159108796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46004.43159108796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46004.43159108796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46004.43159108796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46004.43159108796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46004.43159108796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46004.43159108796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46004.43159108796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46004.43159108796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46004.43159108796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46004.43159108796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46004.43159108796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46004.43159108796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46004.43159108796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46004.43159108796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46004.43159108796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46004.43159108796</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46004.43159108796</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2025-12-13T07:23:50Z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